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 activeTab="7"/>
  </bookViews>
  <sheets>
    <sheet name="прил 1" sheetId="7" r:id="rId1"/>
    <sheet name="прил 2" sheetId="8" r:id="rId2"/>
    <sheet name="прил 3" sheetId="1" r:id="rId3"/>
    <sheet name="прил 4" sheetId="10" r:id="rId4"/>
    <sheet name="прил 5" sheetId="5" r:id="rId5"/>
    <sheet name="прил 6" sheetId="6" r:id="rId6"/>
    <sheet name="прил 7" sheetId="4" r:id="rId7"/>
    <sheet name=" прил 8" sheetId="3" r:id="rId8"/>
  </sheets>
  <definedNames>
    <definedName name="_xlnm.Print_Area" localSheetId="1">'прил 2'!$A$1:$I$192</definedName>
    <definedName name="_xlnm.Print_Area" localSheetId="2">'прил 3'!$A$1:$H$210</definedName>
    <definedName name="_xlnm.Print_Area" localSheetId="3">'прил 4'!$A$1:$F$159</definedName>
  </definedNames>
  <calcPr calcId="145621"/>
</workbook>
</file>

<file path=xl/calcChain.xml><?xml version="1.0" encoding="utf-8"?>
<calcChain xmlns="http://schemas.openxmlformats.org/spreadsheetml/2006/main">
  <c r="H68" i="1" l="1"/>
  <c r="G68" i="1"/>
  <c r="H69" i="1"/>
  <c r="G69" i="1"/>
  <c r="I68" i="8"/>
  <c r="H68" i="8"/>
  <c r="I69" i="8"/>
  <c r="H69" i="8"/>
  <c r="H7" i="3" l="1"/>
  <c r="G7" i="3"/>
  <c r="I36" i="3"/>
  <c r="I35" i="3"/>
  <c r="H34" i="3"/>
  <c r="G34" i="3"/>
  <c r="I33" i="3"/>
  <c r="H32" i="3"/>
  <c r="G32" i="3"/>
  <c r="I31" i="3"/>
  <c r="I30" i="3"/>
  <c r="I29" i="3"/>
  <c r="H28" i="3"/>
  <c r="I28" i="3" s="1"/>
  <c r="G28" i="3"/>
  <c r="H27" i="3"/>
  <c r="H26" i="3" s="1"/>
  <c r="G27" i="3"/>
  <c r="G26" i="3"/>
  <c r="I25" i="3"/>
  <c r="I24" i="3"/>
  <c r="H23" i="3"/>
  <c r="G23" i="3"/>
  <c r="I22" i="3"/>
  <c r="I21" i="3"/>
  <c r="I20" i="3"/>
  <c r="H19" i="3"/>
  <c r="I19" i="3" s="1"/>
  <c r="G19" i="3"/>
  <c r="I18" i="3"/>
  <c r="I17" i="3"/>
  <c r="H16" i="3"/>
  <c r="I16" i="3" s="1"/>
  <c r="G16" i="3"/>
  <c r="I15" i="3"/>
  <c r="H14" i="3"/>
  <c r="G14" i="3"/>
  <c r="I13" i="3"/>
  <c r="H12" i="3"/>
  <c r="G12" i="3"/>
  <c r="I11" i="3"/>
  <c r="I10" i="3"/>
  <c r="I9" i="3"/>
  <c r="I8" i="3"/>
  <c r="G6" i="3"/>
  <c r="H6" i="3" l="1"/>
  <c r="I12" i="3"/>
  <c r="I34" i="3"/>
  <c r="I14" i="3"/>
  <c r="I26" i="3"/>
  <c r="I23" i="3"/>
  <c r="I32" i="3"/>
  <c r="I6" i="3"/>
  <c r="I27" i="3"/>
  <c r="I7" i="3"/>
  <c r="E20" i="5" l="1"/>
  <c r="E69" i="10"/>
  <c r="D69" i="10"/>
  <c r="E62" i="10"/>
  <c r="D62" i="10"/>
  <c r="E115" i="10"/>
  <c r="D115" i="10"/>
  <c r="E145" i="10" l="1"/>
  <c r="D145" i="10"/>
  <c r="E126" i="10"/>
  <c r="E125" i="10" s="1"/>
  <c r="E124" i="10" s="1"/>
  <c r="D126" i="10"/>
  <c r="D125" i="10" s="1"/>
  <c r="D124" i="10" s="1"/>
  <c r="F127" i="10"/>
  <c r="F56" i="10"/>
  <c r="E55" i="10"/>
  <c r="E54" i="10" s="1"/>
  <c r="D55" i="10"/>
  <c r="D54" i="10" s="1"/>
  <c r="E42" i="10"/>
  <c r="D42" i="10"/>
  <c r="H190" i="1"/>
  <c r="G190" i="1"/>
  <c r="H177" i="1"/>
  <c r="H176" i="1" s="1"/>
  <c r="H175" i="1" s="1"/>
  <c r="H174" i="1" s="1"/>
  <c r="G177" i="1"/>
  <c r="G176" i="1" s="1"/>
  <c r="G175" i="1" s="1"/>
  <c r="G174" i="1" s="1"/>
  <c r="H172" i="1"/>
  <c r="G172" i="1"/>
  <c r="H169" i="1"/>
  <c r="G169" i="1"/>
  <c r="H164" i="1"/>
  <c r="G164" i="1"/>
  <c r="G147" i="1" s="1"/>
  <c r="G146" i="1" s="1"/>
  <c r="G145" i="1" s="1"/>
  <c r="H150" i="1"/>
  <c r="H147" i="1" s="1"/>
  <c r="H146" i="1" s="1"/>
  <c r="H145" i="1" s="1"/>
  <c r="G150" i="1"/>
  <c r="H148" i="1"/>
  <c r="G148" i="1"/>
  <c r="H143" i="1"/>
  <c r="G143" i="1"/>
  <c r="G142" i="1" s="1"/>
  <c r="G138" i="1" s="1"/>
  <c r="H142" i="1"/>
  <c r="H138" i="1" s="1"/>
  <c r="H136" i="1"/>
  <c r="G136" i="1"/>
  <c r="G135" i="1" s="1"/>
  <c r="G134" i="1" s="1"/>
  <c r="H135" i="1"/>
  <c r="H134" i="1" s="1"/>
  <c r="H132" i="1"/>
  <c r="G132" i="1"/>
  <c r="H129" i="1"/>
  <c r="H128" i="1" s="1"/>
  <c r="H121" i="1" s="1"/>
  <c r="G129" i="1"/>
  <c r="G128" i="1"/>
  <c r="H126" i="1"/>
  <c r="G126" i="1"/>
  <c r="G125" i="1" s="1"/>
  <c r="H125" i="1"/>
  <c r="H123" i="1"/>
  <c r="G123" i="1"/>
  <c r="H122" i="1"/>
  <c r="G122" i="1"/>
  <c r="H119" i="1"/>
  <c r="G119" i="1"/>
  <c r="H118" i="1"/>
  <c r="G118" i="1"/>
  <c r="H116" i="1"/>
  <c r="H115" i="1" s="1"/>
  <c r="H114" i="1" s="1"/>
  <c r="G116" i="1"/>
  <c r="G115" i="1"/>
  <c r="G114" i="1"/>
  <c r="H107" i="1"/>
  <c r="H99" i="1" s="1"/>
  <c r="G107" i="1"/>
  <c r="H103" i="1"/>
  <c r="G103" i="1"/>
  <c r="H100" i="1"/>
  <c r="G100" i="1"/>
  <c r="G99" i="1" s="1"/>
  <c r="H96" i="1"/>
  <c r="G96" i="1"/>
  <c r="H93" i="1"/>
  <c r="G93" i="1"/>
  <c r="G90" i="1" s="1"/>
  <c r="H91" i="1"/>
  <c r="H90" i="1" s="1"/>
  <c r="G91" i="1"/>
  <c r="H88" i="1"/>
  <c r="G88" i="1"/>
  <c r="G87" i="1" s="1"/>
  <c r="H87" i="1"/>
  <c r="H84" i="1"/>
  <c r="G84" i="1"/>
  <c r="G83" i="1" s="1"/>
  <c r="H83" i="1"/>
  <c r="H79" i="1"/>
  <c r="G79" i="1"/>
  <c r="H75" i="1"/>
  <c r="G75" i="1"/>
  <c r="H72" i="1"/>
  <c r="G72" i="1"/>
  <c r="H70" i="1"/>
  <c r="G70" i="1"/>
  <c r="H66" i="1"/>
  <c r="G66" i="1"/>
  <c r="H62" i="1"/>
  <c r="G62" i="1"/>
  <c r="G61" i="1" s="1"/>
  <c r="G60" i="1" s="1"/>
  <c r="H61" i="1"/>
  <c r="H60" i="1" s="1"/>
  <c r="H56" i="1"/>
  <c r="G56" i="1"/>
  <c r="G55" i="1" s="1"/>
  <c r="G54" i="1" s="1"/>
  <c r="H55" i="1"/>
  <c r="H54" i="1" s="1"/>
  <c r="H51" i="1"/>
  <c r="G51" i="1"/>
  <c r="G36" i="1" s="1"/>
  <c r="H46" i="1"/>
  <c r="H36" i="1" s="1"/>
  <c r="G46" i="1"/>
  <c r="H37" i="1"/>
  <c r="G37" i="1"/>
  <c r="H32" i="1"/>
  <c r="H31" i="1" s="1"/>
  <c r="G32" i="1"/>
  <c r="G31" i="1"/>
  <c r="H28" i="1"/>
  <c r="G28" i="1"/>
  <c r="G15" i="1" s="1"/>
  <c r="H16" i="1"/>
  <c r="H15" i="1" s="1"/>
  <c r="G16" i="1"/>
  <c r="H9" i="1"/>
  <c r="G9" i="1"/>
  <c r="G8" i="1" s="1"/>
  <c r="H8" i="1"/>
  <c r="F126" i="10" l="1"/>
  <c r="F125" i="10"/>
  <c r="F124" i="10"/>
  <c r="F54" i="10"/>
  <c r="F55" i="10"/>
  <c r="G121" i="1"/>
  <c r="H86" i="1"/>
  <c r="H7" i="1"/>
  <c r="H6" i="1" s="1"/>
  <c r="H210" i="1" s="1"/>
  <c r="G86" i="1"/>
  <c r="G7" i="1"/>
  <c r="I150" i="8"/>
  <c r="H150" i="8"/>
  <c r="I190" i="8"/>
  <c r="I177" i="8"/>
  <c r="I176" i="8" s="1"/>
  <c r="I175" i="8" s="1"/>
  <c r="I174" i="8" s="1"/>
  <c r="H177" i="8"/>
  <c r="H176" i="8" s="1"/>
  <c r="H175" i="8" s="1"/>
  <c r="H174" i="8" s="1"/>
  <c r="H190" i="8"/>
  <c r="I172" i="8"/>
  <c r="H172" i="8"/>
  <c r="I169" i="8"/>
  <c r="H169" i="8"/>
  <c r="I164" i="8"/>
  <c r="H164" i="8"/>
  <c r="I148" i="8"/>
  <c r="H148" i="8"/>
  <c r="I143" i="8"/>
  <c r="I142" i="8" s="1"/>
  <c r="I138" i="8" s="1"/>
  <c r="H143" i="8"/>
  <c r="H142" i="8" s="1"/>
  <c r="H138" i="8" s="1"/>
  <c r="I136" i="8"/>
  <c r="I135" i="8" s="1"/>
  <c r="I134" i="8" s="1"/>
  <c r="H136" i="8"/>
  <c r="H135" i="8" s="1"/>
  <c r="H134" i="8" s="1"/>
  <c r="I132" i="8"/>
  <c r="H132" i="8"/>
  <c r="I129" i="8"/>
  <c r="I128" i="8" s="1"/>
  <c r="H129" i="8"/>
  <c r="H128" i="8" s="1"/>
  <c r="I126" i="8"/>
  <c r="I125" i="8" s="1"/>
  <c r="H126" i="8"/>
  <c r="H125" i="8" s="1"/>
  <c r="I123" i="8"/>
  <c r="I122" i="8" s="1"/>
  <c r="H123" i="8"/>
  <c r="H122" i="8" s="1"/>
  <c r="I119" i="8"/>
  <c r="I118" i="8" s="1"/>
  <c r="H119" i="8"/>
  <c r="H118" i="8" s="1"/>
  <c r="I116" i="8"/>
  <c r="I115" i="8" s="1"/>
  <c r="H116" i="8"/>
  <c r="H115" i="8" s="1"/>
  <c r="I107" i="8"/>
  <c r="H107" i="8"/>
  <c r="I103" i="8"/>
  <c r="H103" i="8"/>
  <c r="I100" i="8"/>
  <c r="H100" i="8"/>
  <c r="I96" i="8"/>
  <c r="H96" i="8"/>
  <c r="I93" i="8"/>
  <c r="H93" i="8"/>
  <c r="I91" i="8"/>
  <c r="H91" i="8"/>
  <c r="I88" i="8"/>
  <c r="I87" i="8" s="1"/>
  <c r="H88" i="8"/>
  <c r="H87" i="8" s="1"/>
  <c r="I70" i="8"/>
  <c r="H70" i="8"/>
  <c r="I72" i="8"/>
  <c r="H72" i="8"/>
  <c r="I75" i="8"/>
  <c r="H75" i="8"/>
  <c r="I79" i="8"/>
  <c r="H79" i="8"/>
  <c r="I84" i="8"/>
  <c r="I83" i="8" s="1"/>
  <c r="H84" i="8"/>
  <c r="H83" i="8" s="1"/>
  <c r="I62" i="8"/>
  <c r="H62" i="8"/>
  <c r="I66" i="8"/>
  <c r="H66" i="8"/>
  <c r="I56" i="8"/>
  <c r="I55" i="8" s="1"/>
  <c r="I54" i="8" s="1"/>
  <c r="H56" i="8"/>
  <c r="H55" i="8" s="1"/>
  <c r="H54" i="8" s="1"/>
  <c r="I46" i="8"/>
  <c r="H46" i="8"/>
  <c r="I37" i="8"/>
  <c r="H37" i="8"/>
  <c r="I32" i="8"/>
  <c r="I31" i="8" s="1"/>
  <c r="H32" i="8"/>
  <c r="H31" i="8" s="1"/>
  <c r="I28" i="8"/>
  <c r="H28" i="8"/>
  <c r="I9" i="8"/>
  <c r="I8" i="8" s="1"/>
  <c r="H9" i="8"/>
  <c r="H8" i="8" s="1"/>
  <c r="I51" i="8"/>
  <c r="H51" i="8"/>
  <c r="I16" i="8"/>
  <c r="H16" i="8"/>
  <c r="C80" i="7"/>
  <c r="C6" i="7"/>
  <c r="D64" i="7"/>
  <c r="D75" i="7"/>
  <c r="C75" i="7"/>
  <c r="D65" i="7"/>
  <c r="C65" i="7"/>
  <c r="D69" i="7"/>
  <c r="C69" i="7"/>
  <c r="D72" i="7"/>
  <c r="C72" i="7"/>
  <c r="D57" i="7"/>
  <c r="C57" i="7"/>
  <c r="D61" i="7"/>
  <c r="C61" i="7"/>
  <c r="D59" i="7"/>
  <c r="C59" i="7"/>
  <c r="D53" i="7"/>
  <c r="D51" i="7"/>
  <c r="C51" i="7"/>
  <c r="D49" i="7"/>
  <c r="C49" i="7"/>
  <c r="D54" i="7"/>
  <c r="C54" i="7"/>
  <c r="C53" i="7" s="1"/>
  <c r="D44" i="7"/>
  <c r="C44" i="7"/>
  <c r="D46" i="7"/>
  <c r="C46" i="7"/>
  <c r="D37" i="7"/>
  <c r="C37" i="7"/>
  <c r="D41" i="7"/>
  <c r="C41" i="7"/>
  <c r="D33" i="7"/>
  <c r="C33" i="7"/>
  <c r="D30" i="7"/>
  <c r="C30" i="7"/>
  <c r="D25" i="7"/>
  <c r="D24" i="7" s="1"/>
  <c r="C25" i="7"/>
  <c r="C24" i="7" s="1"/>
  <c r="D8" i="7"/>
  <c r="D7" i="7" s="1"/>
  <c r="C8" i="7"/>
  <c r="C7" i="7" s="1"/>
  <c r="D19" i="7"/>
  <c r="D18" i="7" s="1"/>
  <c r="C19" i="7"/>
  <c r="C18" i="7" s="1"/>
  <c r="G6" i="1" l="1"/>
  <c r="G210" i="1" s="1"/>
  <c r="I147" i="8"/>
  <c r="I146" i="8" s="1"/>
  <c r="I145" i="8" s="1"/>
  <c r="H147" i="8"/>
  <c r="H146" i="8" s="1"/>
  <c r="H145" i="8" s="1"/>
  <c r="I114" i="8"/>
  <c r="H99" i="8"/>
  <c r="I99" i="8"/>
  <c r="H121" i="8"/>
  <c r="H114" i="8"/>
  <c r="I121" i="8"/>
  <c r="I61" i="8"/>
  <c r="I60" i="8" s="1"/>
  <c r="H90" i="8"/>
  <c r="H61" i="8"/>
  <c r="H60" i="8" s="1"/>
  <c r="I90" i="8"/>
  <c r="I36" i="8"/>
  <c r="H36" i="8"/>
  <c r="I15" i="8"/>
  <c r="H15" i="8"/>
  <c r="C64" i="7"/>
  <c r="C63" i="7" s="1"/>
  <c r="D63" i="7"/>
  <c r="D56" i="7"/>
  <c r="C56" i="7"/>
  <c r="C29" i="7"/>
  <c r="C48" i="7"/>
  <c r="D29" i="7"/>
  <c r="D6" i="7" s="1"/>
  <c r="D80" i="7" s="1"/>
  <c r="D48" i="7"/>
  <c r="C43" i="7"/>
  <c r="D43" i="7"/>
  <c r="D36" i="7"/>
  <c r="C36" i="7"/>
  <c r="I7" i="8" l="1"/>
  <c r="H7" i="8"/>
  <c r="H86" i="8"/>
  <c r="H6" i="8"/>
  <c r="H192" i="8" s="1"/>
  <c r="I86" i="8"/>
  <c r="I6" i="8" s="1"/>
  <c r="I192" i="8" s="1"/>
  <c r="D17" i="5"/>
  <c r="C17" i="5"/>
  <c r="D13" i="5"/>
  <c r="C13" i="5"/>
  <c r="E16" i="5"/>
  <c r="F112" i="10"/>
  <c r="E111" i="10"/>
  <c r="E110" i="10" s="1"/>
  <c r="D111" i="10"/>
  <c r="D110" i="10" s="1"/>
  <c r="D97" i="10"/>
  <c r="D96" i="10" s="1"/>
  <c r="F98" i="10"/>
  <c r="F130" i="10"/>
  <c r="E129" i="10"/>
  <c r="E128" i="10" s="1"/>
  <c r="D129" i="10"/>
  <c r="D128" i="10" s="1"/>
  <c r="E97" i="10" l="1"/>
  <c r="E96" i="10" s="1"/>
  <c r="F96" i="10" s="1"/>
  <c r="F110" i="10"/>
  <c r="F111" i="10"/>
  <c r="F128" i="10"/>
  <c r="F129" i="10"/>
  <c r="F97" i="10" l="1"/>
  <c r="F88" i="10"/>
  <c r="E87" i="10"/>
  <c r="E86" i="10" s="1"/>
  <c r="D87" i="10"/>
  <c r="D86" i="10" s="1"/>
  <c r="F86" i="10" l="1"/>
  <c r="F87" i="10"/>
  <c r="E17" i="10" l="1"/>
  <c r="D17" i="10"/>
  <c r="F18" i="10"/>
  <c r="F17" i="10" l="1"/>
  <c r="D6" i="5" l="1"/>
  <c r="C6" i="5"/>
  <c r="E22" i="5"/>
  <c r="E21" i="5"/>
  <c r="F51" i="10"/>
  <c r="E50" i="10"/>
  <c r="E49" i="10" s="1"/>
  <c r="D50" i="10"/>
  <c r="D49" i="10" s="1"/>
  <c r="E100" i="10"/>
  <c r="E99" i="10" s="1"/>
  <c r="E95" i="10" s="1"/>
  <c r="D100" i="10"/>
  <c r="F101" i="10"/>
  <c r="F140" i="10"/>
  <c r="F139" i="10"/>
  <c r="F138" i="10"/>
  <c r="E137" i="10"/>
  <c r="D137" i="10"/>
  <c r="F49" i="10" l="1"/>
  <c r="F50" i="10"/>
  <c r="F100" i="10"/>
  <c r="D99" i="10"/>
  <c r="D95" i="10" s="1"/>
  <c r="F137" i="10"/>
  <c r="F99" i="10" l="1"/>
  <c r="F95" i="10"/>
  <c r="E28" i="10" l="1"/>
  <c r="D28" i="10"/>
  <c r="E30" i="10"/>
  <c r="D30" i="10"/>
  <c r="E25" i="10"/>
  <c r="D25" i="10"/>
  <c r="E23" i="10"/>
  <c r="D23" i="10"/>
  <c r="E27" i="10" l="1"/>
  <c r="D27" i="10"/>
  <c r="F25" i="10"/>
  <c r="F26" i="10"/>
  <c r="F23" i="10"/>
  <c r="F24" i="10"/>
  <c r="E22" i="10"/>
  <c r="D22" i="10"/>
  <c r="F22" i="10" l="1"/>
  <c r="E135" i="10" l="1"/>
  <c r="E134" i="10" s="1"/>
  <c r="D135" i="10"/>
  <c r="D134" i="10" s="1"/>
  <c r="F136" i="10"/>
  <c r="F134" i="10" l="1"/>
  <c r="F135" i="10"/>
  <c r="D10" i="5" l="1"/>
  <c r="D5" i="5" s="1"/>
  <c r="C10" i="5"/>
  <c r="C5" i="5" s="1"/>
  <c r="E15" i="5"/>
  <c r="F43" i="10" l="1"/>
  <c r="F42" i="10"/>
  <c r="D6" i="6" l="1"/>
  <c r="C6" i="6"/>
  <c r="E9" i="5"/>
  <c r="E150" i="10"/>
  <c r="E149" i="10" s="1"/>
  <c r="E148" i="10" s="1"/>
  <c r="E147" i="10" s="1"/>
  <c r="D150" i="10"/>
  <c r="D149" i="10" s="1"/>
  <c r="E79" i="10"/>
  <c r="E78" i="10" s="1"/>
  <c r="D79" i="10"/>
  <c r="D78" i="10" s="1"/>
  <c r="E71" i="10"/>
  <c r="D71" i="10"/>
  <c r="E19" i="10"/>
  <c r="E16" i="10" s="1"/>
  <c r="D19" i="10"/>
  <c r="D16" i="10" s="1"/>
  <c r="E13" i="10"/>
  <c r="D13" i="10"/>
  <c r="E9" i="10"/>
  <c r="D9" i="10"/>
  <c r="F37" i="10"/>
  <c r="E36" i="10"/>
  <c r="D36" i="10"/>
  <c r="E132" i="10"/>
  <c r="E131" i="10" s="1"/>
  <c r="D132" i="10"/>
  <c r="D131" i="10" s="1"/>
  <c r="F133" i="10"/>
  <c r="F16" i="10" l="1"/>
  <c r="F36" i="10"/>
  <c r="F132" i="10"/>
  <c r="F131" i="10" s="1"/>
  <c r="D68" i="10" l="1"/>
  <c r="F70" i="10"/>
  <c r="F69" i="10" l="1"/>
  <c r="E68" i="10"/>
  <c r="F68" i="10" l="1"/>
  <c r="E8" i="6" l="1"/>
  <c r="E9" i="6"/>
  <c r="D5" i="6"/>
  <c r="E8" i="5"/>
  <c r="E12" i="5"/>
  <c r="E14" i="5"/>
  <c r="E18" i="5"/>
  <c r="E19" i="5"/>
  <c r="F109" i="10"/>
  <c r="E108" i="10"/>
  <c r="D108" i="10"/>
  <c r="D107" i="10" s="1"/>
  <c r="D106" i="10" s="1"/>
  <c r="F59" i="10"/>
  <c r="E58" i="10"/>
  <c r="E57" i="10" s="1"/>
  <c r="E53" i="10" s="1"/>
  <c r="D58" i="10"/>
  <c r="D57" i="10" s="1"/>
  <c r="D53" i="10" s="1"/>
  <c r="D52" i="10" l="1"/>
  <c r="F108" i="10"/>
  <c r="E107" i="10"/>
  <c r="E106" i="10" s="1"/>
  <c r="F57" i="10"/>
  <c r="F58" i="10"/>
  <c r="F48" i="10"/>
  <c r="E47" i="10"/>
  <c r="E46" i="10" s="1"/>
  <c r="E45" i="10" s="1"/>
  <c r="E44" i="10" s="1"/>
  <c r="D47" i="10"/>
  <c r="D46" i="10" s="1"/>
  <c r="D45" i="10" s="1"/>
  <c r="D44" i="10" s="1"/>
  <c r="F20" i="10"/>
  <c r="F19" i="10"/>
  <c r="D15" i="10"/>
  <c r="F14" i="10"/>
  <c r="F13" i="10"/>
  <c r="E12" i="10"/>
  <c r="D12" i="10"/>
  <c r="D11" i="10" s="1"/>
  <c r="F10" i="10"/>
  <c r="F9" i="10"/>
  <c r="E8" i="10"/>
  <c r="D8" i="10"/>
  <c r="D7" i="10" s="1"/>
  <c r="D6" i="10" l="1"/>
  <c r="F8" i="10"/>
  <c r="F107" i="10"/>
  <c r="F106" i="10"/>
  <c r="F12" i="10"/>
  <c r="F45" i="10"/>
  <c r="F46" i="10"/>
  <c r="F47" i="10"/>
  <c r="E7" i="10"/>
  <c r="E11" i="10"/>
  <c r="F11" i="10" s="1"/>
  <c r="E15" i="10"/>
  <c r="F15" i="10" s="1"/>
  <c r="E52" i="10" l="1"/>
  <c r="F52" i="10" s="1"/>
  <c r="F7" i="10"/>
  <c r="E6" i="10"/>
  <c r="F53" i="10"/>
  <c r="F6" i="10" l="1"/>
  <c r="F44" i="10"/>
  <c r="F151" i="10" l="1"/>
  <c r="F150" i="10"/>
  <c r="F149" i="10"/>
  <c r="D148" i="10"/>
  <c r="D147" i="10" s="1"/>
  <c r="F80" i="10"/>
  <c r="F79" i="10"/>
  <c r="E77" i="10"/>
  <c r="D77" i="10"/>
  <c r="D76" i="10" s="1"/>
  <c r="F75" i="10"/>
  <c r="E74" i="10"/>
  <c r="E73" i="10" s="1"/>
  <c r="D74" i="10"/>
  <c r="D73" i="10" s="1"/>
  <c r="F72" i="10"/>
  <c r="F71" i="10"/>
  <c r="F67" i="10"/>
  <c r="E66" i="10"/>
  <c r="D66" i="10"/>
  <c r="F65" i="10"/>
  <c r="E64" i="10"/>
  <c r="D64" i="10"/>
  <c r="F63" i="10"/>
  <c r="F144" i="10"/>
  <c r="E143" i="10"/>
  <c r="E142" i="10" s="1"/>
  <c r="D143" i="10"/>
  <c r="D142" i="10" s="1"/>
  <c r="F105" i="10"/>
  <c r="E104" i="10"/>
  <c r="E103" i="10" s="1"/>
  <c r="E102" i="10" s="1"/>
  <c r="D104" i="10"/>
  <c r="D103" i="10" s="1"/>
  <c r="D102" i="10" s="1"/>
  <c r="F94" i="10"/>
  <c r="E93" i="10"/>
  <c r="D93" i="10"/>
  <c r="D92" i="10" s="1"/>
  <c r="F91" i="10"/>
  <c r="E90" i="10"/>
  <c r="E89" i="10" s="1"/>
  <c r="D90" i="10"/>
  <c r="D89" i="10" s="1"/>
  <c r="F85" i="10"/>
  <c r="E84" i="10"/>
  <c r="D84" i="10"/>
  <c r="D83" i="10" s="1"/>
  <c r="F158" i="10"/>
  <c r="E157" i="10"/>
  <c r="D157" i="10"/>
  <c r="F156" i="10"/>
  <c r="E155" i="10"/>
  <c r="D155" i="10"/>
  <c r="F41" i="10"/>
  <c r="E40" i="10"/>
  <c r="D40" i="10"/>
  <c r="F39" i="10"/>
  <c r="E38" i="10"/>
  <c r="D38" i="10"/>
  <c r="F123" i="10"/>
  <c r="E122" i="10"/>
  <c r="E121" i="10" s="1"/>
  <c r="E120" i="10" s="1"/>
  <c r="D122" i="10"/>
  <c r="D121" i="10" s="1"/>
  <c r="D120" i="10" s="1"/>
  <c r="F119" i="10"/>
  <c r="E118" i="10"/>
  <c r="D118" i="10"/>
  <c r="D114" i="10" s="1"/>
  <c r="F117" i="10"/>
  <c r="F34" i="10"/>
  <c r="E33" i="10"/>
  <c r="D33" i="10"/>
  <c r="D32" i="10" s="1"/>
  <c r="F30" i="10"/>
  <c r="D35" i="10" l="1"/>
  <c r="D21" i="10" s="1"/>
  <c r="E35" i="10"/>
  <c r="D82" i="10"/>
  <c r="D81" i="10" s="1"/>
  <c r="D61" i="10"/>
  <c r="D60" i="10" s="1"/>
  <c r="D159" i="10" s="1"/>
  <c r="E141" i="10"/>
  <c r="D141" i="10"/>
  <c r="F28" i="10"/>
  <c r="F120" i="10"/>
  <c r="F147" i="10"/>
  <c r="D113" i="10"/>
  <c r="E154" i="10"/>
  <c r="E76" i="10"/>
  <c r="F77" i="10"/>
  <c r="F118" i="10"/>
  <c r="F40" i="10"/>
  <c r="F157" i="10"/>
  <c r="F64" i="10"/>
  <c r="F31" i="10"/>
  <c r="D154" i="10"/>
  <c r="D153" i="10" s="1"/>
  <c r="D152" i="10" s="1"/>
  <c r="F66" i="10"/>
  <c r="F148" i="10"/>
  <c r="F33" i="10"/>
  <c r="E32" i="10"/>
  <c r="E21" i="10" s="1"/>
  <c r="F115" i="10"/>
  <c r="E114" i="10"/>
  <c r="E113" i="10" s="1"/>
  <c r="F122" i="10"/>
  <c r="F38" i="10"/>
  <c r="F29" i="10"/>
  <c r="F121" i="10"/>
  <c r="F155" i="10"/>
  <c r="F90" i="10"/>
  <c r="F103" i="10"/>
  <c r="F143" i="10"/>
  <c r="F62" i="10"/>
  <c r="E61" i="10"/>
  <c r="E60" i="10" s="1"/>
  <c r="F74" i="10"/>
  <c r="F84" i="10"/>
  <c r="E83" i="10"/>
  <c r="F89" i="10"/>
  <c r="F93" i="10"/>
  <c r="E92" i="10"/>
  <c r="F92" i="10" s="1"/>
  <c r="F104" i="10"/>
  <c r="F73" i="10"/>
  <c r="F78" i="10"/>
  <c r="E82" i="10" l="1"/>
  <c r="E81" i="10" s="1"/>
  <c r="F81" i="10" s="1"/>
  <c r="F32" i="10"/>
  <c r="E153" i="10"/>
  <c r="F153" i="10" s="1"/>
  <c r="F60" i="10"/>
  <c r="F76" i="10"/>
  <c r="F113" i="10"/>
  <c r="F141" i="10"/>
  <c r="F142" i="10"/>
  <c r="F154" i="10"/>
  <c r="F35" i="10"/>
  <c r="F114" i="10"/>
  <c r="F102" i="10"/>
  <c r="F83" i="10"/>
  <c r="F61" i="10"/>
  <c r="E159" i="10" l="1"/>
  <c r="E152" i="10"/>
  <c r="F27" i="10"/>
  <c r="F82" i="10"/>
  <c r="F152" i="10" l="1"/>
  <c r="F21" i="10"/>
  <c r="F159" i="10" l="1"/>
  <c r="E13" i="5" l="1"/>
  <c r="E17" i="5"/>
  <c r="E6" i="6" l="1"/>
  <c r="E11" i="4" l="1"/>
  <c r="D11" i="4"/>
  <c r="D13" i="4"/>
  <c r="D10" i="4" l="1"/>
  <c r="D7" i="4" s="1"/>
  <c r="C5" i="6" l="1"/>
  <c r="E5" i="6" s="1"/>
  <c r="E13" i="4"/>
  <c r="E10" i="4" s="1"/>
  <c r="E7" i="4" s="1"/>
  <c r="E10" i="5" l="1"/>
  <c r="E6" i="5"/>
  <c r="E5" i="5" l="1"/>
</calcChain>
</file>

<file path=xl/sharedStrings.xml><?xml version="1.0" encoding="utf-8"?>
<sst xmlns="http://schemas.openxmlformats.org/spreadsheetml/2006/main" count="2708" uniqueCount="517">
  <si>
    <t>Наименование показателя</t>
  </si>
  <si>
    <t>Ц.ст.</t>
  </si>
  <si>
    <t>Расх.</t>
  </si>
  <si>
    <t>003</t>
  </si>
  <si>
    <t>4800100670</t>
  </si>
  <si>
    <t>360</t>
  </si>
  <si>
    <t>0203</t>
  </si>
  <si>
    <t>9990051180</t>
  </si>
  <si>
    <t>1020100660</t>
  </si>
  <si>
    <t>12</t>
  </si>
  <si>
    <t>2420107500</t>
  </si>
  <si>
    <t>2420107510</t>
  </si>
  <si>
    <t>24Б0107540</t>
  </si>
  <si>
    <t>3810176230</t>
  </si>
  <si>
    <t>05Д0175050</t>
  </si>
  <si>
    <t>8000100660</t>
  </si>
  <si>
    <t>0310303030</t>
  </si>
  <si>
    <t>0310100980</t>
  </si>
  <si>
    <t>0310260030</t>
  </si>
  <si>
    <t>1300166010</t>
  </si>
  <si>
    <t>7800000150</t>
  </si>
  <si>
    <t>8900060060</t>
  </si>
  <si>
    <t>1110100990</t>
  </si>
  <si>
    <t>1120105080</t>
  </si>
  <si>
    <t>Раздел</t>
  </si>
  <si>
    <t>Подраздел</t>
  </si>
  <si>
    <t>Наименование</t>
  </si>
  <si>
    <t>1</t>
  </si>
  <si>
    <t>2</t>
  </si>
  <si>
    <t>3</t>
  </si>
  <si>
    <t>ВСЕГО:</t>
  </si>
  <si>
    <t>01</t>
  </si>
  <si>
    <t>Общегосударственные вопросы</t>
  </si>
  <si>
    <t>03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</si>
  <si>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</si>
  <si>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</si>
  <si>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</si>
  <si>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13</t>
  </si>
  <si>
    <t>Другие общегосударственные вопросы</t>
  </si>
  <si>
    <t>02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</si>
  <si>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</si>
  <si>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</si>
  <si>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</si>
  <si>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09</t>
  </si>
  <si>
    <t>14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</si>
  <si>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</si>
  <si>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</si>
  <si>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</si>
  <si>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</si>
  <si>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05</t>
  </si>
  <si>
    <t xml:space="preserve">Жилищно-коммунальное хозяйство </t>
  </si>
  <si>
    <t>Жилищное хозяйство</t>
  </si>
  <si>
    <t>Коммунальное хозяйство</t>
  </si>
  <si>
    <t>Благоустройство</t>
  </si>
  <si>
    <t>08</t>
  </si>
  <si>
    <t xml:space="preserve">Культура и кинематография </t>
  </si>
  <si>
    <t>Культура</t>
  </si>
  <si>
    <t>10</t>
  </si>
  <si>
    <t>Социальная политика</t>
  </si>
  <si>
    <t>Пенсионное обеспечение</t>
  </si>
  <si>
    <t>Социальное обеспечение населения</t>
  </si>
  <si>
    <t>06</t>
  </si>
  <si>
    <t>Другие вопросы в области социальной политики</t>
  </si>
  <si>
    <t>Физическая культура и спорт</t>
  </si>
  <si>
    <t>Физическая культура</t>
  </si>
  <si>
    <t>Средства массовой информации</t>
  </si>
  <si>
    <t>Периодическая печать и издательства</t>
  </si>
  <si>
    <t>Код строки</t>
  </si>
  <si>
    <t>Код источника финансирования
дефицита бюджета по бюджетной классификации</t>
  </si>
  <si>
    <t>Исполнено</t>
  </si>
  <si>
    <t>Источники финансирования дефицита бюджета - всего</t>
  </si>
  <si>
    <t>500</t>
  </si>
  <si>
    <t>x</t>
  </si>
  <si>
    <t>в том числе:
    источники внутреннего финансирования бюджета
    из них:</t>
  </si>
  <si>
    <t>520</t>
  </si>
  <si>
    <t>источники внешнего финансирования бюджета
    из них: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</si>
  <si>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</si>
  <si>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</si>
  <si>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</si>
  <si>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</si>
  <si>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</si>
  <si>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городских поселений</t>
  </si>
  <si>
    <t>00001050201130000510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</si>
  <si>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</si>
  <si>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</si>
  <si>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</si>
  <si>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00001050201130000610</t>
  </si>
  <si>
    <t>(рублей)</t>
  </si>
  <si>
    <t>№ п/п</t>
  </si>
  <si>
    <t>Наименование вида межбюджетных трансфертов</t>
  </si>
  <si>
    <t xml:space="preserve"> Уточненный план</t>
  </si>
  <si>
    <t>МЕЖБЮДЖЕТНЫЕ ТРАНСФЕРТЫ - ВСЕГО</t>
  </si>
  <si>
    <t>I.</t>
  </si>
  <si>
    <t>Дотации бюджетам субъектов Российской Федерации и муниципальных образований</t>
  </si>
  <si>
    <t>в том числе:</t>
  </si>
  <si>
    <t>1.</t>
  </si>
  <si>
    <t>Дотации  на выравнивание уровня бюджетной обеспеченности за счет средств областного бюджета</t>
  </si>
  <si>
    <t>II.</t>
  </si>
  <si>
    <t>Субвенции бюджетам субъектов Российской Федерации и муниципальных образований</t>
  </si>
  <si>
    <t>Субвенция бюджетам поселений на осуществление  первичного воинского учета на территориях , где отсутствуют военные комиссариаты</t>
  </si>
  <si>
    <t>III.</t>
  </si>
  <si>
    <t>Субсидии бюджетам субъектов Российской Федерации и муниципальных образований (межбюджетные субсидии)</t>
  </si>
  <si>
    <t>2.</t>
  </si>
  <si>
    <t>IV.</t>
  </si>
  <si>
    <t>Иные межбюджетные трансферты</t>
  </si>
  <si>
    <t>3.</t>
  </si>
  <si>
    <t>(в рублях)</t>
  </si>
  <si>
    <t>Профессиональная подготовка, переподготовка и повышение квалификации</t>
  </si>
  <si>
    <t>07</t>
  </si>
  <si>
    <t>Образование</t>
  </si>
  <si>
    <t>00010000000000000000</t>
  </si>
  <si>
    <t>00010100000000000000</t>
  </si>
  <si>
    <t>00010102000000000000</t>
  </si>
  <si>
    <t>18210102010011000110</t>
  </si>
  <si>
    <t>18210102020011000110</t>
  </si>
  <si>
    <t>18210102030011000110</t>
  </si>
  <si>
    <t>00010300000000000000</t>
  </si>
  <si>
    <t>00010302000000000000</t>
  </si>
  <si>
    <t>00010500000000000000</t>
  </si>
  <si>
    <t>00010501000000000000</t>
  </si>
  <si>
    <t>18210501011011000110</t>
  </si>
  <si>
    <t>18210501021011000110</t>
  </si>
  <si>
    <t>00010600000000000000</t>
  </si>
  <si>
    <t>00010601000000000000</t>
  </si>
  <si>
    <t>18210601030131000110</t>
  </si>
  <si>
    <t>00010606000000000000</t>
  </si>
  <si>
    <t>18210606033131000110</t>
  </si>
  <si>
    <t>18210606043131000110</t>
  </si>
  <si>
    <t>00011100000000000000</t>
  </si>
  <si>
    <t>00311105013130000120</t>
  </si>
  <si>
    <t>00311105025130000120</t>
  </si>
  <si>
    <t>00311105035130000120</t>
  </si>
  <si>
    <t>00311109045130000120</t>
  </si>
  <si>
    <t>00011300000000000000</t>
  </si>
  <si>
    <t>00311302995130000130</t>
  </si>
  <si>
    <t>00011600000000000000</t>
  </si>
  <si>
    <t>00011700000000000000</t>
  </si>
  <si>
    <t>00311705050130000180</t>
  </si>
  <si>
    <t>00020000000000000000</t>
  </si>
  <si>
    <t>Межбюджетные трансферты,передаваемые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уровня,за счет средств бюджета муниципального района</t>
  </si>
  <si>
    <t>Исполнение полномочий поселений по оказанию мер социальной поддержки специалистов, работающих в сельской местности, а также специалистов, вышедших на пенсию", в соответствии с Законом Калужской области от 30.12.2004 г. № 13-ОЗ "О мерах социальной поддержки специалистов, работающих в сельской местности, а также специалистов, вышедших на пенсию"</t>
  </si>
  <si>
    <t>00311301995130000130</t>
  </si>
  <si>
    <t>5100200530</t>
  </si>
  <si>
    <t>1110200500</t>
  </si>
  <si>
    <t>4.</t>
  </si>
  <si>
    <t xml:space="preserve"> Средства, передаваемые для компенсации дополнительных расходов, возникших в результате решений, принятых органами власти другого уровня</t>
  </si>
  <si>
    <t>00320215001130315150</t>
  </si>
  <si>
    <t>00320225555130000150</t>
  </si>
  <si>
    <t>00320235118130000150</t>
  </si>
  <si>
    <t>00320245160130001150</t>
  </si>
  <si>
    <t>310F255550</t>
  </si>
  <si>
    <t>Телевидение и радиовещание</t>
  </si>
  <si>
    <t>Исполнено с начала года</t>
  </si>
  <si>
    <t>в рублях</t>
  </si>
  <si>
    <t>% исполнения</t>
  </si>
  <si>
    <t>Уточненный план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</si>
  <si>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</si>
  <si>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</si>
  <si>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</si>
  <si>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</si>
  <si>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</si>
  <si>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</si>
  <si>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 xml:space="preserve"> Социальное обеспечение и иные выплаты населению</t>
  </si>
  <si>
    <t>Расходы на выплаты персоналу казенных учреждений</t>
  </si>
  <si>
    <t xml:space="preserve"> Финансовое обеспечение и (или) возмещение расходов, связанных с созданием условий для показа национальных фильмов</t>
  </si>
  <si>
    <t xml:space="preserve"> Предоставление услуг по проведению мероприятий в сфере культуры</t>
  </si>
  <si>
    <t>Муниципальная  программа «Развитие культуры городского поселения "Город Кременки"</t>
  </si>
  <si>
    <t>Муниципальная  программа "Социальная поддержка граждан городского поселения "Город Кременки"</t>
  </si>
  <si>
    <t>0310000000</t>
  </si>
  <si>
    <t>0310300000</t>
  </si>
  <si>
    <t>0310100000</t>
  </si>
  <si>
    <t>0310200000</t>
  </si>
  <si>
    <t xml:space="preserve">Муниципальная  программа "Обеспечение  доступным и комфортным жильем и коммунальными услугами населения города Кременки" </t>
  </si>
  <si>
    <t>Подпрограмма "Капитальный ремонт муниципального жилого фонда"</t>
  </si>
  <si>
    <t>05Д0000000</t>
  </si>
  <si>
    <t>0500000000</t>
  </si>
  <si>
    <t>Муниципальная программа  "Безопасность жизнедеятельности на территории городского поселения "Город Кременки""</t>
  </si>
  <si>
    <t xml:space="preserve">Муниципальная  программа «Развитие физической культуры и спорта городского поселения «Город Кременки» </t>
  </si>
  <si>
    <t>Муниципальная программа  «Развитие дорожного хозяйства  ГП «Город Кремёнки»</t>
  </si>
  <si>
    <t>2420000000</t>
  </si>
  <si>
    <t xml:space="preserve">Муниципальная  программа "Формирование современной городской среды" </t>
  </si>
  <si>
    <t>Муниципальная программа "Управление имущественным комплексом ГП "Город Кременки"</t>
  </si>
  <si>
    <t>МП "Кадровая политика городского поселения "Город Кременки""</t>
  </si>
  <si>
    <t xml:space="preserve">Муниципальная программа «Совершенствование системы управления общественными финансами городского поселения «Город Кременки»» </t>
  </si>
  <si>
    <t>Мероприятия в области средств массовой информации</t>
  </si>
  <si>
    <t xml:space="preserve">Муниципальная  программа "Благоустройство территории городского поселения  "Город Кременки" </t>
  </si>
  <si>
    <t>Непрограммные расходы федеральных органов исполнительной власти</t>
  </si>
  <si>
    <t>Всего расходов</t>
  </si>
  <si>
    <t>Непрограмные мероприятия в области телевидения и радиовещания</t>
  </si>
  <si>
    <t>4800000000</t>
  </si>
  <si>
    <t>Уточненный годовой план</t>
  </si>
  <si>
    <t>00011400000000000000</t>
  </si>
  <si>
    <t>00311406013130000430</t>
  </si>
  <si>
    <t>00311607010130000140</t>
  </si>
  <si>
    <t>00020200000000000000</t>
  </si>
  <si>
    <t>00320219999130165150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</si>
  <si>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</si>
  <si>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</si>
  <si>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</si>
  <si>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227,227 и 228 Налогового кодекса Российской Федерации.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</si>
  <si>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</si>
  <si>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</si>
  <si>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</si>
  <si>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</si>
  <si>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</si>
  <si>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</si>
  <si>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</si>
  <si>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</si>
  <si>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</si>
  <si>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</si>
  <si>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</si>
  <si>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</si>
  <si>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</si>
  <si>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 лиц, обладающих земельным участком, расположенным в границах городских поселений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</si>
  <si>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</si>
  <si>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</si>
  <si>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Доходы, полученные в виде арендной платы, а также средства от продажи права на заключение договоров аренды за земли, находящиеся в собственности городских поселений ( за исключением земельных участков муниципальных автономных учреждений, а также земельных участков муниципальных унитарных предприятий в том числе казенных)</t>
  </si>
  <si>
    <t>Доходы от сдачи в аренду имущества, находящегося а оперативном управлении органов управления городских поселений и созданных ими учреждений и в хозяйственном ведении муниципальных унитарных предприятий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</si>
  <si>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</si>
  <si>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ОКАЗАНИЯ ПЛАТНЫХ УСЛУГ И КОМПЕНСАЦИИ ЗАТРАТ ГОСУДАРСТВА</t>
  </si>
  <si>
    <t>Прочие доходы от оказания платных услуг (работ) получателями средств бюджетов поселений</t>
  </si>
  <si>
    <t>Прочие доходы от компенсации затрат бюджетов городских поселений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</si>
  <si>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</si>
  <si>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</si>
  <si>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ШТРАФЫ, САНКЦИИ, ВОЗМЕЩЕНИЕ УЩЕРБА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</si>
  <si>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</si>
  <si>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ПРОЧИЕ НЕНАЛОГОВЫЕ ДОХОДЫ</t>
  </si>
  <si>
    <t>Прочие неналоговые доходы бюджетов городских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</si>
  <si>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</si>
  <si>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</si>
  <si>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Дотация бюджетам поселений на выравнивание уровня бюджетной обеспеченности за счет средств областного бюджета</t>
  </si>
  <si>
    <t>Прочие дотации на стимулирование руководителей исполнительно-распорядительных органов муниципальных образований области</t>
  </si>
  <si>
    <t>Субсидии бюджетам городских поселений на реализацию программ формирования современной городской среды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</si>
  <si>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</si>
  <si>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уровня, за счет средств бюджета муниципального района</t>
  </si>
  <si>
    <t>310</t>
  </si>
  <si>
    <t>540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</si>
  <si>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</si>
  <si>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</t>
  </si>
  <si>
    <t>Межбюджетные трансферты</t>
  </si>
  <si>
    <t>Кадровый потенциал учреждений и повышение заинтересованности муниципальных служащих в качестве оказываемых услуг</t>
  </si>
  <si>
    <t>Выполнение других обязательств государства</t>
  </si>
  <si>
    <t>Социальное обеспечение и иные выплаты населению</t>
  </si>
  <si>
    <t>Осуществление первичного воинского учета на территориях, где отсутствуют военные комиссариаты</t>
  </si>
  <si>
    <t>Реализация мероприятий по взаимодействию с муниципальным районом</t>
  </si>
  <si>
    <t>Развитие системы организации движения транспортных средств и пешеходов и повышение безопасности дорожных условий</t>
  </si>
  <si>
    <t>Реализация мероприятий в области земельных отношений</t>
  </si>
  <si>
    <t>Обеспечение мероприятий по капитальному ремонту многоквартирных домов</t>
  </si>
  <si>
    <t>Расходы на обеспечение деятельности (оказание услуг) муниципальных учреждений</t>
  </si>
  <si>
    <t>Финансовое обеспечение и (или) возмещение расходов, связанных с созданием условий для показа национальных фильмов</t>
  </si>
  <si>
    <t>Предоставление услуг по проведению мероприятий в сфере культуры</t>
  </si>
  <si>
    <t>Организация предоставления дополнительных социальных гарантий отдельным категориям граждан</t>
  </si>
  <si>
    <t>Публичные нормативные социальные выплаты гражданам</t>
  </si>
  <si>
    <t>Мероприятия в области социальной политики</t>
  </si>
  <si>
    <t>Предоставление субсидий бюджетным, автономным учреждениям и иным некоммерческим организациям</t>
  </si>
  <si>
    <t>Субсидии некоммерческим организациям (за исключением государственных (муниципальных) учреждений)</t>
  </si>
  <si>
    <t>Мероприятия в области физической культуры и спорта</t>
  </si>
  <si>
    <t>Субсидии автономным учреждениям</t>
  </si>
  <si>
    <t>Стимулирование руководителей исполнительно-распределительных органов муниципальных образований</t>
  </si>
  <si>
    <t>Средства на обеспечение расходных обязательств муниципальных образований Калужской области</t>
  </si>
  <si>
    <t>Безвозмездные перечисления некоммерческим организациям и физическим лицам - производителям товаров, работ и услуг на производство</t>
  </si>
  <si>
    <t>Реализация программ формирования современной городской среды</t>
  </si>
  <si>
    <t>Средства, передаваемые для компенсации дополнительных расходов, возникших в результате решений, принятых органами власти другого уровня</t>
  </si>
  <si>
    <t xml:space="preserve"> Реализация программ формирования современной городской среды</t>
  </si>
  <si>
    <t>Оказание мер социальной поддержки по оплате жилищно-коммунальных услуг работникам культуры в соответствии с Законом Калужской области от 30.12.2004 №13-ОЗ</t>
  </si>
  <si>
    <t>Реализация мероприятий</t>
  </si>
  <si>
    <t>Основное мероприятие "Физическая культура и спорт"</t>
  </si>
  <si>
    <t>Реализация мероприятий подпрограммы "Совершенствование и развитие сети автомобильных дорог на 2014-2020 годы" поселения за счет средств дорожного фонда</t>
  </si>
  <si>
    <t>Реализация мероприятий подпрограммы "Совершенствование и развитие сети автомобильных дорог" поселения</t>
  </si>
  <si>
    <t>Глава местной администрации (исполнительно-распределительного органа муниципального образования)</t>
  </si>
  <si>
    <t>Иные выплаты текущего характера физическим лицам</t>
  </si>
  <si>
    <t>Поддержка средств массовой информации</t>
  </si>
  <si>
    <t>Инициативные платежи, зачисляемые в бюджеты городских поселений</t>
  </si>
  <si>
    <t>00311715030130000150</t>
  </si>
  <si>
    <t xml:space="preserve"> Прочие субсидии бюджетам муниципальных образований на реализацию проектов развития общественной инфраструктуры муниципальных образований, основанных на местных инициативах</t>
  </si>
  <si>
    <t>00320229999130258150</t>
  </si>
  <si>
    <t>Единица измерения: руб.</t>
  </si>
  <si>
    <t>Вед.</t>
  </si>
  <si>
    <t>Разд.</t>
  </si>
  <si>
    <t>КОСГУ</t>
  </si>
  <si>
    <t>000</t>
  </si>
  <si>
    <t>0000</t>
  </si>
  <si>
    <t>0000000000</t>
  </si>
  <si>
    <t>0100</t>
  </si>
  <si>
    <t>0103</t>
  </si>
  <si>
    <t>121</t>
  </si>
  <si>
    <t>211</t>
  </si>
  <si>
    <t>129</t>
  </si>
  <si>
    <t>213</t>
  </si>
  <si>
    <t>244</t>
  </si>
  <si>
    <t>226</t>
  </si>
  <si>
    <t>346</t>
  </si>
  <si>
    <t>0104</t>
  </si>
  <si>
    <t>266</t>
  </si>
  <si>
    <t>221</t>
  </si>
  <si>
    <t>222</t>
  </si>
  <si>
    <t>223</t>
  </si>
  <si>
    <t>225</t>
  </si>
  <si>
    <t>247</t>
  </si>
  <si>
    <t>0113</t>
  </si>
  <si>
    <t>112</t>
  </si>
  <si>
    <t>212</t>
  </si>
  <si>
    <t>349</t>
  </si>
  <si>
    <t>296</t>
  </si>
  <si>
    <t>853</t>
  </si>
  <si>
    <t>292</t>
  </si>
  <si>
    <t>297</t>
  </si>
  <si>
    <t>0200</t>
  </si>
  <si>
    <t>0300</t>
  </si>
  <si>
    <t>0314</t>
  </si>
  <si>
    <t>0400</t>
  </si>
  <si>
    <t>0409</t>
  </si>
  <si>
    <t>0412</t>
  </si>
  <si>
    <t>0500</t>
  </si>
  <si>
    <t>0501</t>
  </si>
  <si>
    <t>0502</t>
  </si>
  <si>
    <t>246</t>
  </si>
  <si>
    <t>0503</t>
  </si>
  <si>
    <t>293</t>
  </si>
  <si>
    <t>0700</t>
  </si>
  <si>
    <t>0705</t>
  </si>
  <si>
    <t>0800</t>
  </si>
  <si>
    <t>0801</t>
  </si>
  <si>
    <t>51006S0240</t>
  </si>
  <si>
    <t>1000</t>
  </si>
  <si>
    <t>1001</t>
  </si>
  <si>
    <t>313</t>
  </si>
  <si>
    <t>264</t>
  </si>
  <si>
    <t>1003</t>
  </si>
  <si>
    <t>251</t>
  </si>
  <si>
    <t>1006</t>
  </si>
  <si>
    <t>633</t>
  </si>
  <si>
    <t>1100</t>
  </si>
  <si>
    <t>1101</t>
  </si>
  <si>
    <t>621</t>
  </si>
  <si>
    <t>241</t>
  </si>
  <si>
    <t>1200</t>
  </si>
  <si>
    <t>1201</t>
  </si>
  <si>
    <t>1202</t>
  </si>
  <si>
    <t>111</t>
  </si>
  <si>
    <t>113</t>
  </si>
  <si>
    <t>119</t>
  </si>
  <si>
    <t>243</t>
  </si>
  <si>
    <t>ВСЕГО РАСХОДОВ:</t>
  </si>
  <si>
    <t>Учреждение: ЖV020 Администрация городского поселения "Город Кременки"</t>
  </si>
  <si>
    <t>ОБЩЕГОСУДАРСТВЕННЫЕ ВОПРОСЫ</t>
  </si>
  <si>
    <t>Заработная плата</t>
  </si>
  <si>
    <t>Начисления на выплаты по оплате труда</t>
  </si>
  <si>
    <t>Увеличение стоимости прочих материальных запасов</t>
  </si>
  <si>
    <t>Прочие работы, услуги</t>
  </si>
  <si>
    <t>Социальные пособия и компенсации персоналу в денежной форме</t>
  </si>
  <si>
    <t>Услуги связи</t>
  </si>
  <si>
    <t>Транспортные услуги</t>
  </si>
  <si>
    <t>Коммунальные услуги</t>
  </si>
  <si>
    <t>Работы, услуги по содержанию имущества</t>
  </si>
  <si>
    <t>Увеличение стоимости основных средств</t>
  </si>
  <si>
    <t>Прочие несоциальные выплаты персоналу в денежной форме</t>
  </si>
  <si>
    <t>Увеличение стоимости прочих материальных запасов однократного применения</t>
  </si>
  <si>
    <t>Штрафы за нарушение законодательства о налогах и сборах, законодательства о страховых взносах</t>
  </si>
  <si>
    <t>Иные выплаты текущего характера организациям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</si>
  <si>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</si>
  <si>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</si>
  <si>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</si>
  <si>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</si>
  <si>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Штрафы за нарушение законодательства о закупках и нарушение условий контрактов (договоров)</t>
  </si>
  <si>
    <t>ОБРАЗОВАНИЕ</t>
  </si>
  <si>
    <t>КУЛЬТУРА, КИНЕМАТОГРАФИЯ</t>
  </si>
  <si>
    <t>СОЦИАЛЬНАЯ ПОЛИТИКА</t>
  </si>
  <si>
    <t>Пенсии, пособия, выплачиваемые работодателями, нанимателями бывшим работникам</t>
  </si>
  <si>
    <t>ФИЗИЧЕСКАЯ КУЛЬТУРА И СПОРТ</t>
  </si>
  <si>
    <t>Безвозмездные перечисления (передачи) текущего характера сектора государственного управления</t>
  </si>
  <si>
    <t>СРЕДСТВА МАССОВОЙ ИНФОРМАЦИИ</t>
  </si>
  <si>
    <t>Учреждение: ЖV021 Муниципальное казенное учреждение культуры "Кременковский Городской Дом Культуры."</t>
  </si>
  <si>
    <t>Учреждение: ЖV022 Муниципальное казённое учреждение культуры "Кремёнковская библиотека"</t>
  </si>
  <si>
    <t>Уточненная роспись/план</t>
  </si>
  <si>
    <t>Касс. расход</t>
  </si>
  <si>
    <t>123</t>
  </si>
  <si>
    <t>0400100410</t>
  </si>
  <si>
    <t>0400100420</t>
  </si>
  <si>
    <t>0400100430</t>
  </si>
  <si>
    <t>30001S9111</t>
  </si>
  <si>
    <t>321</t>
  </si>
  <si>
    <t>262</t>
  </si>
  <si>
    <t>0710104030</t>
  </si>
  <si>
    <t>224</t>
  </si>
  <si>
    <t>Глава местной администрации (исполнительно-распорядительного органа муниципального образования)</t>
  </si>
  <si>
    <t>Перечисления текущего характера другим бюджетам бюджетной системы Российской Федерации</t>
  </si>
  <si>
    <t>Мероприятия, направленные на энергосбережение и повышение энергоэффективности в ГП "Город Кременки"</t>
  </si>
  <si>
    <t>Реализация мероприятий по строительству, техническому перевооружению, модернизации и ремонту отопительных котельных с применением энергосберегающих оборудования и технологий; реконструкции, теплоизоляции и ремонту тепловых сетей и сетей горячего водоснабжения с применением современных технологий и материалов; организации систем индивидуального поквартирного теплоснабжения; внедрению энергосберегающих технологий и закупке оборудования в сфере жилищно-коммунального хозяйства</t>
  </si>
  <si>
    <t>Пособия по социальной помощи населению в денежной форме</t>
  </si>
  <si>
    <t>Организация временного трудоустройства несовершеннолетних граждан</t>
  </si>
  <si>
    <t>Арендная плата за пользование имуществом (за исключением земельных участков и других обособленных природных объектов)</t>
  </si>
  <si>
    <t>Код</t>
  </si>
  <si>
    <t>Уточненный план на год</t>
  </si>
  <si>
    <t>18210102010013000110</t>
  </si>
  <si>
    <t>18210102030013000110</t>
  </si>
  <si>
    <t>18210102080011000110</t>
  </si>
  <si>
    <t>18210501011013000110</t>
  </si>
  <si>
    <t>00011105000000000000</t>
  </si>
  <si>
    <t>00011109000000000000</t>
  </si>
  <si>
    <t>00011301000000000000</t>
  </si>
  <si>
    <t>00011302000000000000</t>
  </si>
  <si>
    <t>00011406000000000000</t>
  </si>
  <si>
    <t>00011607000000000000</t>
  </si>
  <si>
    <t>00011705000000000000</t>
  </si>
  <si>
    <t>00011715000000000000</t>
  </si>
  <si>
    <t>00020215000000000000</t>
  </si>
  <si>
    <t>00020229000000000000</t>
  </si>
  <si>
    <t>00020235000000000000</t>
  </si>
  <si>
    <t>00020249000000000000</t>
  </si>
  <si>
    <t>00320249999130286150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</si>
  <si>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</si>
  <si>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</si>
  <si>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</si>
  <si>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</si>
  <si>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оказания платных услуг (работ)</t>
  </si>
  <si>
    <t>Доходы от компенсации затрат государства</t>
  </si>
  <si>
    <t>Доходы от продажи земельных участков, находящихся в государственной и муниципальной собственности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</si>
  <si>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</si>
  <si>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Прочие неналоговые доходы</t>
  </si>
  <si>
    <t>Инициативные платежи</t>
  </si>
  <si>
    <t>Дотации на выравнивание бюджетной обеспеченности</t>
  </si>
  <si>
    <t>Субсидии бюджетам за счет средств резервного фонда Президента Российской Федерации</t>
  </si>
  <si>
    <t>Прочие субсидии бюджетам муниципальных образований на реализацию проектов развития общественной инфраструктуры муниципальных образований, основанных на местных инициативах</t>
  </si>
  <si>
    <t>Субвенции бюджетам бюджетной системы Российской Федерации</t>
  </si>
  <si>
    <t>Межбюджетные трансферты, передаваемые бюджетам, за счет средств резервного фонда Президента Российской Федерации</t>
  </si>
  <si>
    <t>Прочие межбюджетные трансферты бюджетам муниципальных образований на реализацию мероприятий по строительству, техническому перевооружению, модернизации и ремонту отопительных котельных с применением энергосберегающих оборудования и технологий; реконструкции, теплоизоляции и ремонту тепловых сетей и сетей горячего водоснабжения с применением современных технологий и материалов; организации систем индивидуального поквартирного теплоснабжения; внедрению энергосберегающих технологий и закупке оборудования в сфере жилищно-коммунального хозяйства</t>
  </si>
  <si>
    <t>МП "Совершенствование системы муниципального управления и создание условий муниципальной службы в ГП "Город Кременки"</t>
  </si>
  <si>
    <t>0400100000</t>
  </si>
  <si>
    <t xml:space="preserve">Муниципальная программа "Энергосбережение и повышение энергоэффективности  ГП "Город Кременки" </t>
  </si>
  <si>
    <t>МП "Развитие рынка труда"</t>
  </si>
  <si>
    <t>5.</t>
  </si>
  <si>
    <t xml:space="preserve">Распределение бюджетных ассигнований местного бюджета по разделам, подразделам, целевым статьям (муниципальным программам и непрограмным направлениям деятельности) группам и подгруппам видов расходов классификации расходов </t>
  </si>
  <si>
    <t>ДопКласс</t>
  </si>
  <si>
    <t>18210102130011000110</t>
  </si>
  <si>
    <t>18210102140011000110</t>
  </si>
  <si>
    <t>18210302231010000110</t>
  </si>
  <si>
    <t>18210302241010000110</t>
  </si>
  <si>
    <t>18210302251010000110</t>
  </si>
  <si>
    <t>18210302261010000110</t>
  </si>
  <si>
    <t>18210601030133000110</t>
  </si>
  <si>
    <t>00320229999130276150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</si>
  <si>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налогу (сбору) согласно законодательству Российской Федерации)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</si>
  <si>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</si>
  <si>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</si>
  <si>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</si>
  <si>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</si>
  <si>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</si>
  <si>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</si>
  <si>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Прочие субсидии бюджетам поселений на реализацию мероприятий подпрограммы "Совершенствование и развитие сети автомобильных дорог Калужской области"</t>
  </si>
  <si>
    <t>0400100440</t>
  </si>
  <si>
    <t>005300</t>
  </si>
  <si>
    <t>1020170660</t>
  </si>
  <si>
    <t>11</t>
  </si>
  <si>
    <t>24201S5000</t>
  </si>
  <si>
    <t>850000</t>
  </si>
  <si>
    <t>891110</t>
  </si>
  <si>
    <t>2355550X121310000000</t>
  </si>
  <si>
    <t>002400</t>
  </si>
  <si>
    <t>0707</t>
  </si>
  <si>
    <t>4700100710</t>
  </si>
  <si>
    <t>111A154540</t>
  </si>
  <si>
    <t>23-54540-00000-00000</t>
  </si>
  <si>
    <t>Управление резервным фондом Администрации ГП "Город Кременки"</t>
  </si>
  <si>
    <t>Стимулирование руководителей исполнительно-распорядительных органов муниципальных образований области</t>
  </si>
  <si>
    <t>Осуществление полномочий по первичному воинскому учёту органами местного самоуправления поселений, муниципальных и городских округов</t>
  </si>
  <si>
    <t>Реализация мероприятий подпрограммы "Совершенствование и развитие сети автомобильных дорог Калужской области"</t>
  </si>
  <si>
    <t>Реализация инициативных проектов</t>
  </si>
  <si>
    <t>Молодежная политика</t>
  </si>
  <si>
    <t>Создание модельных муниципальных библиотек</t>
  </si>
  <si>
    <t>Всего</t>
  </si>
  <si>
    <t xml:space="preserve">Приложение № 1  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2024 год"       </t>
  </si>
  <si>
    <t>ИСПОЛНЕНИЕ ДОХОДОВ БЮДЖЕТА                                                                                                                                                                        МО ГП "ГОРОД КРЕМЕНКИ" ПО КОДАМ КЛАССИФИКАЦИИ ДОХОДОВ БЮДЖЕТОВ                                                             за 2024 год</t>
  </si>
  <si>
    <t xml:space="preserve"> Налог на доходы физических лиц с доходов,полученных от осуществления деятельности физическими лицами, зарегистрированными в качестве индивудуальных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Налового кодекса РФ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</si>
  <si>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</si>
  <si>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</t>
  </si>
  <si>
    <t>00311402053130000410</t>
  </si>
  <si>
    <t>00011402000000000000</t>
  </si>
  <si>
    <t xml:space="preserve"> Невыясненные поступления</t>
  </si>
  <si>
    <t>00011701000000000000</t>
  </si>
  <si>
    <t>Невыясненные поступления, зачисляемые в бюджеты городских поселений</t>
  </si>
  <si>
    <t>00311701050130000180</t>
  </si>
  <si>
    <t>Прочие межбюджетные трансферты бюджетам муниципальных образований на реализацию проектов развития общественной инфраструктуры муниципальных образований, основанных на местных инициативах, за счет средств районного бюджета</t>
  </si>
  <si>
    <t>00320249999130047150</t>
  </si>
  <si>
    <t>Прочие МБТ на обеспечение финансовой устойчивости муниципальных образований Калужской области</t>
  </si>
  <si>
    <t>00320249999130266150</t>
  </si>
  <si>
    <t>Прочие межбюджетные трансферты бюджетам муниципальных образований на оказание государственной поддержки органам местного самоуправления на мероприятия по дорожному хозяйству в рамках муниципальных дорожных фондов</t>
  </si>
  <si>
    <t>00320249999130276150</t>
  </si>
  <si>
    <t xml:space="preserve">Приложение № 2  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2024 год"       </t>
  </si>
  <si>
    <t>Ведомственная структура расходов бюджета МО ГП "Город Кременки" за 2024 год</t>
  </si>
  <si>
    <t>Обеспечение проведения выборов и референдумов</t>
  </si>
  <si>
    <t>0107</t>
  </si>
  <si>
    <t>Увеличение стоимости продуктов питания</t>
  </si>
  <si>
    <t>24-51180-00000-00000</t>
  </si>
  <si>
    <t xml:space="preserve"> Мероприятия, направленные на энергосбережение и повышение энергоэффективности в ГП "Город Кременки"</t>
  </si>
  <si>
    <t xml:space="preserve"> Прочие работы, услуги</t>
  </si>
  <si>
    <t>Обеспечение финансовой устойчивости муниципальных образований Калужской области</t>
  </si>
  <si>
    <t>51003S0250</t>
  </si>
  <si>
    <t>311F255550</t>
  </si>
  <si>
    <t xml:space="preserve"> Штрафы за нарушение законодательства о налогах и сборах, законодательства о страховых взносах</t>
  </si>
  <si>
    <t xml:space="preserve">Приложение № 3 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2024 год"       </t>
  </si>
  <si>
    <t xml:space="preserve">Приложение № 4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2024 год"       </t>
  </si>
  <si>
    <t>Исполнение бюджета МО ГП  "Город Кременки" по целевым статьям (муниципальным программам и непрограмным направлениям деятельности), группам и подгруппам видов расходов классификации расходов бюджета за 2024 год</t>
  </si>
  <si>
    <t>24201S5070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</si>
  <si>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</si>
  <si>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Социальные выплаты гражданам, кроме публичных нормативных социальных выплат</t>
  </si>
  <si>
    <t>Субсидии бюджетным учреждениям</t>
  </si>
  <si>
    <t xml:space="preserve">Приложение № 5                        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2024 год"       </t>
  </si>
  <si>
    <t>Межбюджетные трансферты, полученные из других бюджетов, в бюджет МО ГП "Город Кременки" в 2024 году</t>
  </si>
  <si>
    <t xml:space="preserve">Приложение № 6                       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2024 год"       </t>
  </si>
  <si>
    <t>Межбюджетные трансферты, предоставленные из бюджета МО ГП "Город Кременки" в 2024 году</t>
  </si>
  <si>
    <t xml:space="preserve">Приложение № 7                       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2024 год"       </t>
  </si>
  <si>
    <t>Исполнение источников финансирования дефицита бюджета МО ГП "Город Кременки" по кодам классификации источников финансирования дефицита бюджета за 2024 год</t>
  </si>
  <si>
    <t xml:space="preserve">Приложение № 8                       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2024 год"       </t>
  </si>
  <si>
    <t xml:space="preserve">Исполнение бюджета МО ГП "Город Кремёнки" за 2024 год по разделам и подразделам  классификации расходов бюджетов </t>
  </si>
  <si>
    <t>Исполнено за 2024 год</t>
  </si>
  <si>
    <t>18210102020013000110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</si>
</sst>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00"/>
  </numFmts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Cambria"/>
      <family val="2"/>
    </font>
    <font>
      <sz val="9"/>
      <color rgb="FF000000"/>
      <name val="Cambria"/>
      <family val="2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2"/>
    </font>
    <font>
      <b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Calibri"/>
      <family val="2"/>
      <scheme val="minor"/>
    </font>
    <font>
      <b/>
      <sz val="12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rgb="FFC0C0C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72">
    <xf numFmtId="0" fontId="0" fillId="0" borderId="0"/>
    <xf numFmtId="43" fontId="1" fillId="0" borderId="0" applyFont="0" applyFill="0" applyBorder="0" applyAlignment="0" applyProtection="0"/>
    <xf numFmtId="0" fontId="2" fillId="0" borderId="0">
      <alignment wrapText="1"/>
    </xf>
    <xf numFmtId="0" fontId="2" fillId="0" borderId="0"/>
    <xf numFmtId="0" fontId="3" fillId="0" borderId="0">
      <alignment horizontal="center" wrapText="1"/>
    </xf>
    <xf numFmtId="0" fontId="3" fillId="0" borderId="0">
      <alignment horizontal="center"/>
    </xf>
    <xf numFmtId="0" fontId="2" fillId="0" borderId="0">
      <alignment horizontal="right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4" fillId="0" borderId="1">
      <alignment vertical="top" wrapText="1"/>
    </xf>
    <xf numFmtId="1" fontId="2" fillId="0" borderId="1">
      <alignment horizontal="center" vertical="top" shrinkToFit="1"/>
    </xf>
    <xf numFmtId="4" fontId="4" fillId="3" borderId="1">
      <alignment horizontal="right" vertical="top" shrinkToFit="1"/>
    </xf>
    <xf numFmtId="10" fontId="4" fillId="3" borderId="1">
      <alignment horizontal="right" vertical="top" shrinkToFit="1"/>
    </xf>
    <xf numFmtId="4" fontId="2" fillId="0" borderId="1">
      <alignment horizontal="right" vertical="top" shrinkToFit="1"/>
    </xf>
    <xf numFmtId="10" fontId="2" fillId="0" borderId="1">
      <alignment horizontal="right" vertical="top" shrinkToFit="1"/>
    </xf>
    <xf numFmtId="0" fontId="4" fillId="0" borderId="1">
      <alignment horizontal="left"/>
    </xf>
    <xf numFmtId="4" fontId="4" fillId="2" borderId="1">
      <alignment horizontal="right" vertical="top" shrinkToFit="1"/>
    </xf>
    <xf numFmtId="10" fontId="4" fillId="2" borderId="1">
      <alignment horizontal="right" vertical="top" shrinkToFit="1"/>
    </xf>
    <xf numFmtId="0" fontId="2" fillId="0" borderId="0">
      <alignment horizontal="left" wrapText="1"/>
    </xf>
    <xf numFmtId="0" fontId="15" fillId="0" borderId="0"/>
    <xf numFmtId="0" fontId="17" fillId="0" borderId="6">
      <alignment horizontal="center" vertical="center" wrapText="1"/>
    </xf>
    <xf numFmtId="49" fontId="18" fillId="0" borderId="1">
      <alignment vertical="center" wrapText="1"/>
    </xf>
    <xf numFmtId="0" fontId="3" fillId="0" borderId="0">
      <alignment horizontal="center" wrapText="1"/>
    </xf>
    <xf numFmtId="0" fontId="21" fillId="0" borderId="0">
      <alignment horizontal="right"/>
    </xf>
    <xf numFmtId="0" fontId="22" fillId="0" borderId="1">
      <alignment vertical="top" wrapText="1"/>
    </xf>
    <xf numFmtId="10" fontId="22" fillId="3" borderId="1">
      <alignment horizontal="right" vertical="top" shrinkToFit="1"/>
    </xf>
    <xf numFmtId="0" fontId="31" fillId="0" borderId="0"/>
    <xf numFmtId="0" fontId="21" fillId="0" borderId="0">
      <alignment wrapText="1"/>
    </xf>
    <xf numFmtId="0" fontId="21" fillId="0" borderId="0"/>
    <xf numFmtId="0" fontId="32" fillId="0" borderId="0">
      <alignment horizontal="center" wrapText="1"/>
    </xf>
    <xf numFmtId="0" fontId="32" fillId="0" borderId="0">
      <alignment horizontal="center"/>
    </xf>
    <xf numFmtId="0" fontId="21" fillId="0" borderId="0">
      <alignment horizontal="right"/>
    </xf>
    <xf numFmtId="0" fontId="21" fillId="0" borderId="1">
      <alignment horizontal="center" vertical="center" wrapText="1"/>
    </xf>
    <xf numFmtId="0" fontId="22" fillId="0" borderId="1">
      <alignment vertical="top" wrapText="1"/>
    </xf>
    <xf numFmtId="1" fontId="21" fillId="0" borderId="1">
      <alignment horizontal="center" vertical="top" shrinkToFit="1"/>
    </xf>
    <xf numFmtId="4" fontId="22" fillId="3" borderId="1">
      <alignment horizontal="right" vertical="top" shrinkToFit="1"/>
    </xf>
    <xf numFmtId="10" fontId="22" fillId="3" borderId="1">
      <alignment horizontal="right" vertical="top" shrinkToFit="1"/>
    </xf>
    <xf numFmtId="4" fontId="21" fillId="0" borderId="1">
      <alignment horizontal="right" vertical="top" shrinkToFit="1"/>
    </xf>
    <xf numFmtId="10" fontId="21" fillId="0" borderId="1">
      <alignment horizontal="right" vertical="top" shrinkToFit="1"/>
    </xf>
    <xf numFmtId="0" fontId="22" fillId="0" borderId="1">
      <alignment horizontal="left"/>
    </xf>
    <xf numFmtId="4" fontId="22" fillId="2" borderId="1">
      <alignment horizontal="right" vertical="top" shrinkToFit="1"/>
    </xf>
    <xf numFmtId="10" fontId="22" fillId="2" borderId="1">
      <alignment horizontal="right" vertical="top" shrinkToFit="1"/>
    </xf>
    <xf numFmtId="0" fontId="21" fillId="0" borderId="0">
      <alignment horizontal="left" wrapText="1"/>
    </xf>
    <xf numFmtId="0" fontId="31" fillId="0" borderId="0"/>
    <xf numFmtId="0" fontId="31" fillId="0" borderId="0"/>
    <xf numFmtId="0" fontId="31" fillId="0" borderId="0"/>
    <xf numFmtId="0" fontId="33" fillId="0" borderId="0"/>
    <xf numFmtId="0" fontId="33" fillId="0" borderId="0"/>
    <xf numFmtId="0" fontId="34" fillId="5" borderId="0"/>
    <xf numFmtId="1" fontId="21" fillId="0" borderId="1">
      <alignment horizontal="left" vertical="top" wrapText="1" indent="2"/>
    </xf>
    <xf numFmtId="0" fontId="21" fillId="0" borderId="0">
      <alignment vertical="top"/>
    </xf>
  </cellStyleXfs>
  <cellXfs count="182">
    <xf numFmtId="0" fontId="0" fillId="0" borderId="0" xfId="0"/>
    <xf numFmtId="0" fontId="0" fillId="0" borderId="0" xfId="0" applyProtection="1">
      <protection locked="0"/>
    </xf>
    <xf numFmtId="1" fontId="5" fillId="0" borderId="0" xfId="0" applyNumberFormat="1" applyFont="1" applyAlignment="1" applyProtection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/>
    <xf numFmtId="1" fontId="9" fillId="0" borderId="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horizontal="center" wrapText="1"/>
    </xf>
    <xf numFmtId="1" fontId="10" fillId="0" borderId="0" xfId="0" applyNumberFormat="1" applyFont="1" applyBorder="1" applyAlignment="1">
      <alignment wrapText="1"/>
    </xf>
    <xf numFmtId="49" fontId="9" fillId="0" borderId="2" xfId="0" applyNumberFormat="1" applyFont="1" applyBorder="1" applyAlignment="1" applyProtection="1">
      <alignment horizontal="center" vertical="center" textRotation="90" wrapText="1"/>
    </xf>
    <xf numFmtId="49" fontId="12" fillId="0" borderId="2" xfId="0" applyNumberFormat="1" applyFont="1" applyBorder="1" applyAlignment="1" applyProtection="1">
      <alignment horizontal="center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 applyProtection="1">
      <alignment horizontal="center" vertical="top" wrapText="1"/>
    </xf>
    <xf numFmtId="4" fontId="13" fillId="0" borderId="2" xfId="0" applyNumberFormat="1" applyFont="1" applyBorder="1" applyAlignment="1" applyProtection="1">
      <alignment horizontal="right" vertical="top"/>
    </xf>
    <xf numFmtId="49" fontId="9" fillId="0" borderId="2" xfId="0" applyNumberFormat="1" applyFont="1" applyBorder="1" applyAlignment="1" applyProtection="1">
      <alignment horizontal="center" vertical="top"/>
    </xf>
    <xf numFmtId="4" fontId="9" fillId="0" borderId="2" xfId="0" applyNumberFormat="1" applyFont="1" applyBorder="1" applyAlignment="1" applyProtection="1">
      <alignment horizontal="right" vertical="top"/>
    </xf>
    <xf numFmtId="4" fontId="13" fillId="0" borderId="2" xfId="1" applyNumberFormat="1" applyFont="1" applyBorder="1" applyAlignment="1" applyProtection="1">
      <alignment vertical="top"/>
    </xf>
    <xf numFmtId="49" fontId="9" fillId="0" borderId="2" xfId="40" applyNumberFormat="1" applyFont="1" applyBorder="1" applyAlignment="1" applyProtection="1">
      <alignment horizontal="center" vertical="top"/>
    </xf>
    <xf numFmtId="4" fontId="9" fillId="0" borderId="2" xfId="1" applyNumberFormat="1" applyFont="1" applyBorder="1" applyAlignment="1" applyProtection="1">
      <alignment vertical="top"/>
    </xf>
    <xf numFmtId="49" fontId="9" fillId="0" borderId="2" xfId="40" applyNumberFormat="1" applyFont="1" applyBorder="1" applyAlignment="1" applyProtection="1">
      <alignment horizontal="center" vertical="top" wrapText="1"/>
    </xf>
    <xf numFmtId="4" fontId="9" fillId="0" borderId="2" xfId="1" applyNumberFormat="1" applyFont="1" applyBorder="1" applyAlignment="1" applyProtection="1">
      <alignment horizontal="right" vertical="top"/>
    </xf>
    <xf numFmtId="0" fontId="9" fillId="0" borderId="2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1" fillId="0" borderId="0" xfId="11" applyNumberFormat="1" applyFont="1" applyBorder="1" applyAlignment="1" applyProtection="1">
      <alignment vertical="center"/>
    </xf>
    <xf numFmtId="0" fontId="11" fillId="0" borderId="2" xfId="13" applyNumberFormat="1" applyFont="1" applyBorder="1" applyProtection="1">
      <alignment horizontal="center" vertical="center" wrapText="1"/>
    </xf>
    <xf numFmtId="0" fontId="11" fillId="0" borderId="2" xfId="21" applyNumberFormat="1" applyFont="1" applyBorder="1" applyProtection="1">
      <alignment horizontal="center" vertical="center" wrapText="1"/>
    </xf>
    <xf numFmtId="49" fontId="11" fillId="0" borderId="2" xfId="42" applyNumberFormat="1" applyFont="1" applyBorder="1" applyProtection="1">
      <alignment vertical="center" wrapText="1"/>
    </xf>
    <xf numFmtId="1" fontId="11" fillId="0" borderId="2" xfId="22" applyNumberFormat="1" applyFont="1" applyBorder="1" applyAlignment="1" applyProtection="1">
      <alignment horizontal="center" vertical="center" shrinkToFit="1"/>
      <protection locked="0"/>
    </xf>
    <xf numFmtId="4" fontId="19" fillId="0" borderId="2" xfId="28" applyNumberFormat="1" applyFont="1" applyBorder="1" applyAlignment="1" applyProtection="1">
      <alignment horizontal="right" vertical="center" shrinkToFit="1"/>
      <protection locked="0"/>
    </xf>
    <xf numFmtId="49" fontId="11" fillId="0" borderId="2" xfId="16" applyNumberFormat="1" applyFont="1" applyBorder="1" applyAlignment="1" applyProtection="1">
      <alignment horizontal="left" vertical="center" wrapText="1" indent="1"/>
    </xf>
    <xf numFmtId="1" fontId="11" fillId="0" borderId="2" xfId="24" applyNumberFormat="1" applyFont="1" applyBorder="1" applyAlignment="1" applyProtection="1">
      <alignment horizontal="center" vertical="center" shrinkToFit="1"/>
    </xf>
    <xf numFmtId="4" fontId="19" fillId="0" borderId="2" xfId="29" applyNumberFormat="1" applyFont="1" applyBorder="1" applyAlignment="1" applyProtection="1">
      <alignment horizontal="right" vertical="center" shrinkToFit="1"/>
    </xf>
    <xf numFmtId="0" fontId="13" fillId="0" borderId="0" xfId="0" applyFont="1" applyAlignment="1">
      <alignment horizontal="center" vertical="center" wrapText="1"/>
    </xf>
    <xf numFmtId="0" fontId="9" fillId="0" borderId="2" xfId="0" applyFont="1" applyBorder="1"/>
    <xf numFmtId="0" fontId="13" fillId="0" borderId="2" xfId="0" applyFont="1" applyBorder="1" applyAlignment="1">
      <alignment horizontal="left" vertical="center" wrapText="1"/>
    </xf>
    <xf numFmtId="4" fontId="13" fillId="0" borderId="2" xfId="0" applyNumberFormat="1" applyFont="1" applyBorder="1"/>
    <xf numFmtId="4" fontId="6" fillId="0" borderId="0" xfId="0" applyNumberFormat="1" applyFont="1"/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/>
    <xf numFmtId="0" fontId="9" fillId="0" borderId="2" xfId="0" applyNumberFormat="1" applyFont="1" applyBorder="1" applyAlignment="1">
      <alignment vertical="center" wrapText="1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wrapText="1"/>
    </xf>
    <xf numFmtId="0" fontId="13" fillId="0" borderId="2" xfId="0" applyFont="1" applyBorder="1"/>
    <xf numFmtId="0" fontId="0" fillId="0" borderId="0" xfId="0" applyFont="1"/>
    <xf numFmtId="0" fontId="6" fillId="0" borderId="0" xfId="0" applyFont="1" applyAlignment="1">
      <alignment horizontal="right"/>
    </xf>
    <xf numFmtId="0" fontId="6" fillId="0" borderId="9" xfId="0" applyFont="1" applyBorder="1"/>
    <xf numFmtId="4" fontId="13" fillId="0" borderId="2" xfId="1" applyNumberFormat="1" applyFont="1" applyBorder="1" applyAlignment="1" applyProtection="1">
      <alignment horizontal="right" vertical="top"/>
    </xf>
    <xf numFmtId="4" fontId="13" fillId="4" borderId="2" xfId="0" applyNumberFormat="1" applyFont="1" applyFill="1" applyBorder="1" applyAlignment="1">
      <alignment horizontal="right" vertical="center" wrapText="1"/>
    </xf>
    <xf numFmtId="0" fontId="7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11" fillId="0" borderId="10" xfId="2" applyNumberFormat="1" applyFont="1" applyBorder="1" applyAlignment="1" applyProtection="1">
      <alignment horizontal="right"/>
    </xf>
    <xf numFmtId="0" fontId="16" fillId="4" borderId="2" xfId="45" applyNumberFormat="1" applyFont="1" applyFill="1" applyBorder="1" applyProtection="1">
      <alignment vertical="top" wrapText="1"/>
    </xf>
    <xf numFmtId="1" fontId="16" fillId="4" borderId="2" xfId="31" applyNumberFormat="1" applyFont="1" applyFill="1" applyBorder="1" applyProtection="1">
      <alignment horizontal="center" vertical="top" shrinkToFit="1"/>
    </xf>
    <xf numFmtId="4" fontId="16" fillId="4" borderId="2" xfId="33" applyNumberFormat="1" applyFont="1" applyFill="1" applyBorder="1" applyProtection="1">
      <alignment horizontal="right" vertical="top" shrinkToFit="1"/>
    </xf>
    <xf numFmtId="0" fontId="11" fillId="4" borderId="2" xfId="45" applyNumberFormat="1" applyFont="1" applyFill="1" applyBorder="1" applyProtection="1">
      <alignment vertical="top" wrapText="1"/>
    </xf>
    <xf numFmtId="1" fontId="11" fillId="4" borderId="2" xfId="31" applyNumberFormat="1" applyFont="1" applyFill="1" applyBorder="1" applyProtection="1">
      <alignment horizontal="center" vertical="top" shrinkToFit="1"/>
    </xf>
    <xf numFmtId="4" fontId="11" fillId="4" borderId="2" xfId="33" applyNumberFormat="1" applyFont="1" applyFill="1" applyBorder="1" applyProtection="1">
      <alignment horizontal="right" vertical="top" shrinkToFit="1"/>
    </xf>
    <xf numFmtId="4" fontId="11" fillId="4" borderId="2" xfId="37" applyNumberFormat="1" applyFont="1" applyFill="1" applyBorder="1" applyProtection="1">
      <alignment horizontal="right" vertical="top" shrinkToFit="1"/>
    </xf>
    <xf numFmtId="0" fontId="24" fillId="0" borderId="0" xfId="0" applyFont="1" applyProtection="1">
      <protection locked="0"/>
    </xf>
    <xf numFmtId="0" fontId="9" fillId="4" borderId="0" xfId="0" applyFont="1" applyFill="1" applyBorder="1" applyAlignment="1">
      <alignment vertical="center" wrapText="1"/>
    </xf>
    <xf numFmtId="0" fontId="25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23" fillId="0" borderId="0" xfId="44" applyNumberFormat="1" applyFont="1" applyAlignment="1" applyProtection="1"/>
    <xf numFmtId="0" fontId="23" fillId="0" borderId="0" xfId="44" applyFont="1" applyAlignment="1"/>
    <xf numFmtId="4" fontId="24" fillId="0" borderId="0" xfId="0" applyNumberFormat="1" applyFont="1" applyProtection="1">
      <protection locked="0"/>
    </xf>
    <xf numFmtId="0" fontId="23" fillId="4" borderId="1" xfId="14" applyFont="1" applyFill="1" applyAlignment="1" applyProtection="1">
      <alignment horizontal="left" vertical="top" wrapText="1"/>
    </xf>
    <xf numFmtId="0" fontId="11" fillId="4" borderId="2" xfId="45" applyNumberFormat="1" applyFont="1" applyFill="1" applyBorder="1" applyAlignment="1" applyProtection="1">
      <alignment horizontal="center" vertical="top" wrapText="1"/>
    </xf>
    <xf numFmtId="0" fontId="11" fillId="4" borderId="2" xfId="45" applyNumberFormat="1" applyFont="1" applyFill="1" applyBorder="1" applyAlignment="1" applyProtection="1">
      <alignment horizontal="left" vertical="top" wrapText="1"/>
    </xf>
    <xf numFmtId="0" fontId="16" fillId="4" borderId="2" xfId="45" applyNumberFormat="1" applyFont="1" applyFill="1" applyBorder="1" applyAlignment="1" applyProtection="1">
      <alignment horizontal="left" vertical="top" wrapText="1"/>
    </xf>
    <xf numFmtId="0" fontId="16" fillId="4" borderId="2" xfId="45" applyNumberFormat="1" applyFont="1" applyFill="1" applyBorder="1" applyAlignment="1" applyProtection="1">
      <alignment horizontal="center" vertical="top" wrapText="1"/>
    </xf>
    <xf numFmtId="4" fontId="16" fillId="4" borderId="2" xfId="45" applyNumberFormat="1" applyFont="1" applyFill="1" applyBorder="1" applyAlignment="1" applyProtection="1">
      <alignment horizontal="center" vertical="top" wrapText="1"/>
    </xf>
    <xf numFmtId="2" fontId="16" fillId="4" borderId="2" xfId="45" applyNumberFormat="1" applyFont="1" applyFill="1" applyBorder="1" applyAlignment="1" applyProtection="1">
      <alignment horizontal="center" vertical="top" wrapText="1"/>
    </xf>
    <xf numFmtId="4" fontId="11" fillId="4" borderId="2" xfId="45" applyNumberFormat="1" applyFont="1" applyFill="1" applyBorder="1" applyAlignment="1" applyProtection="1">
      <alignment horizontal="right" vertical="top" wrapText="1"/>
    </xf>
    <xf numFmtId="4" fontId="16" fillId="4" borderId="2" xfId="45" applyNumberFormat="1" applyFont="1" applyFill="1" applyBorder="1" applyAlignment="1" applyProtection="1">
      <alignment horizontal="right" vertical="top" wrapText="1"/>
    </xf>
    <xf numFmtId="4" fontId="16" fillId="4" borderId="2" xfId="37" applyNumberFormat="1" applyFont="1" applyFill="1" applyBorder="1" applyProtection="1">
      <alignment horizontal="right" vertical="top" shrinkToFit="1"/>
    </xf>
    <xf numFmtId="0" fontId="28" fillId="0" borderId="1" xfId="13" applyFont="1" applyAlignment="1" applyProtection="1">
      <alignment horizontal="left" vertical="top" wrapText="1"/>
    </xf>
    <xf numFmtId="0" fontId="25" fillId="0" borderId="0" xfId="0" applyFont="1" applyAlignment="1" applyProtection="1">
      <alignment horizontal="left"/>
      <protection locked="0"/>
    </xf>
    <xf numFmtId="0" fontId="29" fillId="0" borderId="2" xfId="0" applyFont="1" applyBorder="1" applyProtection="1">
      <protection locked="0"/>
    </xf>
    <xf numFmtId="0" fontId="25" fillId="0" borderId="2" xfId="0" applyFont="1" applyBorder="1" applyProtection="1">
      <protection locked="0"/>
    </xf>
    <xf numFmtId="4" fontId="6" fillId="0" borderId="2" xfId="0" applyNumberFormat="1" applyFont="1" applyBorder="1"/>
    <xf numFmtId="4" fontId="7" fillId="0" borderId="2" xfId="0" applyNumberFormat="1" applyFont="1" applyBorder="1"/>
    <xf numFmtId="0" fontId="9" fillId="0" borderId="7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0" fontId="13" fillId="0" borderId="1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2" fontId="6" fillId="0" borderId="2" xfId="0" applyNumberFormat="1" applyFont="1" applyBorder="1"/>
    <xf numFmtId="4" fontId="0" fillId="0" borderId="0" xfId="0" applyNumberFormat="1" applyProtection="1">
      <protection locked="0"/>
    </xf>
    <xf numFmtId="0" fontId="23" fillId="0" borderId="2" xfId="21" applyFont="1" applyBorder="1" applyAlignment="1">
      <alignment horizontal="left" vertical="top" wrapText="1"/>
    </xf>
    <xf numFmtId="0" fontId="24" fillId="0" borderId="0" xfId="0" applyFont="1" applyAlignment="1" applyProtection="1">
      <alignment horizontal="center"/>
      <protection locked="0"/>
    </xf>
    <xf numFmtId="0" fontId="23" fillId="0" borderId="0" xfId="44" applyFont="1" applyAlignment="1">
      <alignment horizontal="center"/>
    </xf>
    <xf numFmtId="0" fontId="25" fillId="0" borderId="2" xfId="0" applyFont="1" applyBorder="1" applyAlignment="1" applyProtection="1">
      <alignment horizontal="center"/>
      <protection locked="0"/>
    </xf>
    <xf numFmtId="0" fontId="19" fillId="0" borderId="1" xfId="36" applyNumberFormat="1" applyFont="1" applyAlignment="1" applyProtection="1">
      <alignment vertical="top" wrapText="1"/>
    </xf>
    <xf numFmtId="0" fontId="24" fillId="4" borderId="0" xfId="0" applyFont="1" applyFill="1" applyProtection="1">
      <protection locked="0"/>
    </xf>
    <xf numFmtId="0" fontId="28" fillId="0" borderId="13" xfId="13" applyFont="1" applyBorder="1" applyAlignment="1" applyProtection="1">
      <alignment horizontal="left" vertical="top" wrapText="1"/>
    </xf>
    <xf numFmtId="0" fontId="11" fillId="4" borderId="2" xfId="45" applyNumberFormat="1" applyFont="1" applyFill="1" applyBorder="1" applyAlignment="1" applyProtection="1">
      <alignment vertical="top" wrapText="1"/>
    </xf>
    <xf numFmtId="0" fontId="19" fillId="0" borderId="0" xfId="49" applyNumberFormat="1" applyFont="1" applyProtection="1"/>
    <xf numFmtId="0" fontId="30" fillId="0" borderId="1" xfId="54" applyNumberFormat="1" applyFont="1" applyProtection="1">
      <alignment vertical="top" wrapText="1"/>
    </xf>
    <xf numFmtId="1" fontId="19" fillId="0" borderId="1" xfId="55" applyNumberFormat="1" applyFont="1" applyProtection="1">
      <alignment horizontal="center" vertical="top" shrinkToFit="1"/>
    </xf>
    <xf numFmtId="0" fontId="19" fillId="0" borderId="1" xfId="54" applyNumberFormat="1" applyFont="1" applyProtection="1">
      <alignment vertical="top" wrapText="1"/>
    </xf>
    <xf numFmtId="4" fontId="30" fillId="4" borderId="1" xfId="56" applyNumberFormat="1" applyFont="1" applyFill="1" applyProtection="1">
      <alignment horizontal="right" vertical="top" shrinkToFit="1"/>
    </xf>
    <xf numFmtId="4" fontId="19" fillId="4" borderId="1" xfId="58" applyNumberFormat="1" applyFont="1" applyFill="1" applyProtection="1">
      <alignment horizontal="right" vertical="top" shrinkToFit="1"/>
    </xf>
    <xf numFmtId="4" fontId="25" fillId="4" borderId="2" xfId="0" applyNumberFormat="1" applyFont="1" applyFill="1" applyBorder="1" applyProtection="1">
      <protection locked="0"/>
    </xf>
    <xf numFmtId="4" fontId="24" fillId="4" borderId="0" xfId="0" applyNumberFormat="1" applyFont="1" applyFill="1" applyProtection="1">
      <protection locked="0"/>
    </xf>
    <xf numFmtId="4" fontId="19" fillId="4" borderId="1" xfId="56" applyNumberFormat="1" applyFont="1" applyFill="1" applyProtection="1">
      <alignment horizontal="right" vertical="top" shrinkToFit="1"/>
    </xf>
    <xf numFmtId="0" fontId="25" fillId="4" borderId="0" xfId="0" applyFont="1" applyFill="1" applyAlignment="1" applyProtection="1">
      <alignment horizontal="left"/>
      <protection locked="0"/>
    </xf>
    <xf numFmtId="0" fontId="25" fillId="4" borderId="0" xfId="0" applyFont="1" applyFill="1" applyProtection="1">
      <protection locked="0"/>
    </xf>
    <xf numFmtId="4" fontId="25" fillId="4" borderId="0" xfId="0" applyNumberFormat="1" applyFont="1" applyFill="1" applyProtection="1">
      <protection locked="0"/>
    </xf>
    <xf numFmtId="49" fontId="23" fillId="0" borderId="1" xfId="55" applyNumberFormat="1" applyFont="1" applyProtection="1">
      <alignment horizontal="center" vertical="top" shrinkToFit="1"/>
    </xf>
    <xf numFmtId="0" fontId="27" fillId="4" borderId="1" xfId="14" applyFont="1" applyFill="1" applyAlignment="1" applyProtection="1">
      <alignment horizontal="left" vertical="top" wrapText="1"/>
    </xf>
    <xf numFmtId="0" fontId="23" fillId="4" borderId="0" xfId="44" applyFont="1" applyFill="1" applyAlignment="1"/>
    <xf numFmtId="4" fontId="19" fillId="4" borderId="2" xfId="56" applyNumberFormat="1" applyFont="1" applyFill="1" applyBorder="1" applyProtection="1">
      <alignment horizontal="right" vertical="top" shrinkToFit="1"/>
    </xf>
    <xf numFmtId="4" fontId="19" fillId="4" borderId="2" xfId="11" applyNumberFormat="1" applyFont="1" applyFill="1" applyBorder="1" applyAlignment="1" applyProtection="1">
      <alignment horizontal="right" vertical="top" shrinkToFit="1"/>
    </xf>
    <xf numFmtId="1" fontId="30" fillId="0" borderId="1" xfId="55" applyNumberFormat="1" applyFont="1" applyProtection="1">
      <alignment horizontal="center" vertical="top" shrinkToFit="1"/>
    </xf>
    <xf numFmtId="4" fontId="19" fillId="4" borderId="1" xfId="61" applyNumberFormat="1" applyFont="1" applyFill="1" applyProtection="1">
      <alignment horizontal="right" vertical="top" shrinkToFit="1"/>
    </xf>
    <xf numFmtId="0" fontId="19" fillId="0" borderId="14" xfId="52" applyNumberFormat="1" applyFont="1" applyBorder="1" applyAlignment="1" applyProtection="1"/>
    <xf numFmtId="0" fontId="19" fillId="0" borderId="14" xfId="52" applyFont="1" applyBorder="1" applyAlignment="1"/>
    <xf numFmtId="49" fontId="27" fillId="4" borderId="2" xfId="31" applyNumberFormat="1" applyFont="1" applyFill="1" applyBorder="1" applyAlignment="1" applyProtection="1">
      <alignment horizontal="center" vertical="top" shrinkToFit="1"/>
    </xf>
    <xf numFmtId="49" fontId="23" fillId="4" borderId="2" xfId="31" applyNumberFormat="1" applyFont="1" applyFill="1" applyBorder="1" applyAlignment="1" applyProtection="1">
      <alignment horizontal="center" vertical="top" shrinkToFit="1"/>
    </xf>
    <xf numFmtId="1" fontId="23" fillId="4" borderId="2" xfId="31" applyNumberFormat="1" applyFont="1" applyFill="1" applyBorder="1" applyAlignment="1" applyProtection="1">
      <alignment horizontal="center" vertical="top" shrinkToFit="1"/>
    </xf>
    <xf numFmtId="49" fontId="27" fillId="4" borderId="2" xfId="45" applyNumberFormat="1" applyFont="1" applyFill="1" applyBorder="1" applyAlignment="1" applyProtection="1">
      <alignment horizontal="center" vertical="top" wrapText="1"/>
    </xf>
    <xf numFmtId="1" fontId="27" fillId="4" borderId="2" xfId="31" applyNumberFormat="1" applyFont="1" applyFill="1" applyBorder="1" applyAlignment="1" applyProtection="1">
      <alignment horizontal="center" vertical="top" shrinkToFit="1"/>
    </xf>
    <xf numFmtId="0" fontId="19" fillId="0" borderId="15" xfId="54" applyNumberFormat="1" applyFont="1" applyBorder="1" applyProtection="1">
      <alignment vertical="top" wrapText="1"/>
    </xf>
    <xf numFmtId="1" fontId="19" fillId="0" borderId="15" xfId="55" applyNumberFormat="1" applyFont="1" applyBorder="1" applyProtection="1">
      <alignment horizontal="center" vertical="top" shrinkToFit="1"/>
    </xf>
    <xf numFmtId="4" fontId="19" fillId="4" borderId="15" xfId="58" applyNumberFormat="1" applyFont="1" applyFill="1" applyBorder="1" applyProtection="1">
      <alignment horizontal="right" vertical="top" shrinkToFit="1"/>
    </xf>
    <xf numFmtId="0" fontId="25" fillId="4" borderId="2" xfId="0" applyFont="1" applyFill="1" applyBorder="1" applyProtection="1">
      <protection locked="0"/>
    </xf>
    <xf numFmtId="4" fontId="24" fillId="4" borderId="2" xfId="0" applyNumberFormat="1" applyFont="1" applyFill="1" applyBorder="1" applyProtection="1">
      <protection locked="0"/>
    </xf>
    <xf numFmtId="49" fontId="19" fillId="0" borderId="2" xfId="43" applyNumberFormat="1" applyFont="1" applyBorder="1" applyAlignment="1" applyProtection="1">
      <alignment horizontal="center" vertical="top" shrinkToFit="1"/>
    </xf>
    <xf numFmtId="49" fontId="19" fillId="0" borderId="2" xfId="36" applyNumberFormat="1" applyFont="1" applyBorder="1" applyAlignment="1" applyProtection="1">
      <alignment horizontal="left" vertical="top" wrapText="1"/>
    </xf>
    <xf numFmtId="49" fontId="19" fillId="0" borderId="1" xfId="55" applyNumberFormat="1" applyFont="1" applyProtection="1">
      <alignment horizontal="center" vertical="top" shrinkToFit="1"/>
    </xf>
    <xf numFmtId="0" fontId="9" fillId="0" borderId="2" xfId="0" applyFont="1" applyBorder="1" applyAlignment="1">
      <alignment horizontal="center" vertical="center" wrapText="1"/>
    </xf>
    <xf numFmtId="9" fontId="24" fillId="0" borderId="0" xfId="0" applyNumberFormat="1" applyFont="1" applyProtection="1">
      <protection locked="0"/>
    </xf>
    <xf numFmtId="164" fontId="24" fillId="4" borderId="0" xfId="0" applyNumberFormat="1" applyFont="1" applyFill="1" applyProtection="1">
      <protection locked="0"/>
    </xf>
    <xf numFmtId="0" fontId="19" fillId="0" borderId="0" xfId="12" applyNumberFormat="1" applyFont="1" applyBorder="1" applyAlignment="1" applyProtection="1">
      <alignment horizontal="center" vertical="center" wrapText="1"/>
    </xf>
    <xf numFmtId="1" fontId="19" fillId="0" borderId="2" xfId="31" applyFont="1" applyBorder="1" applyAlignment="1">
      <alignment horizontal="left" vertical="top" shrinkToFit="1"/>
    </xf>
    <xf numFmtId="0" fontId="25" fillId="0" borderId="0" xfId="0" applyFont="1" applyBorder="1" applyAlignment="1" applyProtection="1">
      <alignment horizontal="center" wrapText="1"/>
      <protection locked="0"/>
    </xf>
    <xf numFmtId="0" fontId="19" fillId="4" borderId="2" xfId="53" applyFont="1" applyFill="1" applyBorder="1" applyAlignment="1">
      <alignment horizontal="center" vertical="center" wrapText="1"/>
    </xf>
    <xf numFmtId="49" fontId="19" fillId="0" borderId="2" xfId="53" applyNumberFormat="1" applyFont="1" applyBorder="1" applyProtection="1">
      <alignment horizontal="center" vertical="center" wrapText="1"/>
    </xf>
    <xf numFmtId="49" fontId="19" fillId="0" borderId="2" xfId="53" applyNumberFormat="1" applyFont="1" applyBorder="1">
      <alignment horizontal="center" vertical="center" wrapText="1"/>
    </xf>
    <xf numFmtId="0" fontId="19" fillId="4" borderId="2" xfId="53" applyNumberFormat="1" applyFont="1" applyFill="1" applyBorder="1" applyProtection="1">
      <alignment horizontal="center" vertical="center" wrapText="1"/>
    </xf>
    <xf numFmtId="0" fontId="19" fillId="4" borderId="2" xfId="53" applyFont="1" applyFill="1" applyBorder="1">
      <alignment horizontal="center" vertical="center" wrapText="1"/>
    </xf>
    <xf numFmtId="0" fontId="19" fillId="4" borderId="1" xfId="53" applyNumberFormat="1" applyFont="1" applyFill="1" applyProtection="1">
      <alignment horizontal="center" vertical="center" wrapText="1"/>
    </xf>
    <xf numFmtId="0" fontId="19" fillId="4" borderId="1" xfId="53" applyFont="1" applyFill="1">
      <alignment horizontal="center" vertical="center" wrapText="1"/>
    </xf>
    <xf numFmtId="0" fontId="19" fillId="0" borderId="1" xfId="60" applyNumberFormat="1" applyFont="1" applyProtection="1">
      <alignment horizontal="left"/>
    </xf>
    <xf numFmtId="0" fontId="19" fillId="0" borderId="1" xfId="60" applyFont="1">
      <alignment horizontal="left"/>
    </xf>
    <xf numFmtId="0" fontId="30" fillId="0" borderId="0" xfId="42" applyNumberFormat="1" applyFont="1" applyBorder="1" applyAlignment="1" applyProtection="1">
      <alignment horizontal="center" wrapText="1"/>
    </xf>
    <xf numFmtId="0" fontId="19" fillId="0" borderId="1" xfId="53" applyNumberFormat="1" applyFont="1" applyProtection="1">
      <alignment horizontal="center" vertical="center" wrapText="1"/>
    </xf>
    <xf numFmtId="0" fontId="19" fillId="0" borderId="1" xfId="53" applyFont="1">
      <alignment horizontal="center" vertical="center" wrapText="1"/>
    </xf>
    <xf numFmtId="0" fontId="19" fillId="0" borderId="14" xfId="49" applyNumberFormat="1" applyFont="1" applyBorder="1" applyAlignment="1" applyProtection="1">
      <alignment horizontal="center"/>
    </xf>
    <xf numFmtId="0" fontId="24" fillId="0" borderId="0" xfId="0" applyFont="1" applyAlignment="1" applyProtection="1">
      <alignment horizontal="center" wrapText="1"/>
      <protection locked="0"/>
    </xf>
    <xf numFmtId="0" fontId="30" fillId="0" borderId="0" xfId="5" applyNumberFormat="1" applyFont="1" applyAlignment="1" applyProtection="1">
      <alignment horizontal="center" wrapText="1"/>
    </xf>
    <xf numFmtId="0" fontId="1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0" fillId="0" borderId="0" xfId="10" applyNumberFormat="1" applyFont="1" applyBorder="1" applyProtection="1">
      <alignment horizontal="center" vertical="center" wrapText="1"/>
    </xf>
    <xf numFmtId="0" fontId="30" fillId="0" borderId="0" xfId="10" applyFont="1" applyBorder="1">
      <alignment horizontal="center" vertical="center" wrapText="1"/>
    </xf>
    <xf numFmtId="0" fontId="11" fillId="0" borderId="2" xfId="41" applyNumberFormat="1" applyFont="1" applyBorder="1" applyProtection="1">
      <alignment horizontal="center" vertical="center" wrapText="1"/>
    </xf>
    <xf numFmtId="0" fontId="11" fillId="0" borderId="2" xfId="41" applyFont="1" applyBorder="1">
      <alignment horizontal="center" vertical="center" wrapText="1"/>
    </xf>
    <xf numFmtId="0" fontId="11" fillId="0" borderId="2" xfId="12" applyNumberFormat="1" applyFont="1" applyBorder="1" applyProtection="1">
      <alignment horizontal="center" vertical="center" wrapText="1"/>
    </xf>
    <xf numFmtId="0" fontId="11" fillId="0" borderId="2" xfId="12" applyFont="1" applyBorder="1">
      <alignment horizontal="center" vertical="center" wrapText="1"/>
    </xf>
    <xf numFmtId="49" fontId="13" fillId="0" borderId="2" xfId="0" applyNumberFormat="1" applyFont="1" applyBorder="1" applyAlignment="1" applyProtection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49" fontId="14" fillId="0" borderId="2" xfId="40" applyNumberFormat="1" applyFont="1" applyBorder="1" applyAlignment="1" applyProtection="1">
      <alignment horizontal="left" vertical="top" wrapText="1"/>
    </xf>
    <xf numFmtId="0" fontId="14" fillId="0" borderId="2" xfId="40" applyFont="1" applyBorder="1" applyAlignment="1">
      <alignment horizontal="left" vertical="top" wrapText="1"/>
    </xf>
    <xf numFmtId="49" fontId="14" fillId="0" borderId="2" xfId="0" applyNumberFormat="1" applyFont="1" applyBorder="1" applyAlignment="1" applyProtection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1" fontId="13" fillId="0" borderId="0" xfId="0" applyNumberFormat="1" applyFont="1" applyAlignment="1" applyProtection="1">
      <alignment horizontal="center" vertical="center" wrapText="1"/>
      <protection locked="0"/>
    </xf>
    <xf numFmtId="49" fontId="9" fillId="0" borderId="2" xfId="0" applyNumberFormat="1" applyFont="1" applyBorder="1" applyAlignment="1" applyProtection="1">
      <alignment horizontal="center" vertical="center" wrapText="1"/>
    </xf>
    <xf numFmtId="0" fontId="9" fillId="0" borderId="2" xfId="0" applyFont="1" applyBorder="1" applyAlignment="1">
      <alignment vertical="center" wrapText="1"/>
    </xf>
    <xf numFmtId="49" fontId="12" fillId="0" borderId="2" xfId="0" applyNumberFormat="1" applyFont="1" applyBorder="1" applyAlignment="1" applyProtection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</cellXfs>
  <cellStyles count="72">
    <cellStyle name="br" xfId="66"/>
    <cellStyle name="col" xfId="65"/>
    <cellStyle name="style0" xfId="67"/>
    <cellStyle name="td" xfId="68"/>
    <cellStyle name="tr" xfId="64"/>
    <cellStyle name="xl21" xfId="69"/>
    <cellStyle name="xl22" xfId="7"/>
    <cellStyle name="xl22 2" xfId="53"/>
    <cellStyle name="xl23" xfId="43"/>
    <cellStyle name="xl23 2" xfId="70"/>
    <cellStyle name="xl24" xfId="3"/>
    <cellStyle name="xl24 2" xfId="49"/>
    <cellStyle name="xl25" xfId="8"/>
    <cellStyle name="xl25 2" xfId="55"/>
    <cellStyle name="xl26" xfId="31"/>
    <cellStyle name="xl26 2" xfId="60"/>
    <cellStyle name="xl27" xfId="9"/>
    <cellStyle name="xl27 2" xfId="58"/>
    <cellStyle name="xl28" xfId="10"/>
    <cellStyle name="xl28 2" xfId="61"/>
    <cellStyle name="xl29" xfId="11"/>
    <cellStyle name="xl29 2" xfId="48"/>
    <cellStyle name="xl30" xfId="12"/>
    <cellStyle name="xl30 2" xfId="63"/>
    <cellStyle name="xl31" xfId="13"/>
    <cellStyle name="xl31 2" xfId="59"/>
    <cellStyle name="xl32" xfId="14"/>
    <cellStyle name="xl32 2" xfId="62"/>
    <cellStyle name="xl33" xfId="42"/>
    <cellStyle name="xl33 2" xfId="50"/>
    <cellStyle name="xl34" xfId="15"/>
    <cellStyle name="xl34 2" xfId="51"/>
    <cellStyle name="xl35" xfId="16"/>
    <cellStyle name="xl35 2" xfId="52"/>
    <cellStyle name="xl36" xfId="17"/>
    <cellStyle name="xl36 2" xfId="71"/>
    <cellStyle name="xl37" xfId="36"/>
    <cellStyle name="xl37 2" xfId="54"/>
    <cellStyle name="xl38" xfId="18"/>
    <cellStyle name="xl38 2" xfId="56"/>
    <cellStyle name="xl39" xfId="34"/>
    <cellStyle name="xl39 2" xfId="57"/>
    <cellStyle name="xl40" xfId="37"/>
    <cellStyle name="xl41" xfId="2"/>
    <cellStyle name="xl42" xfId="19"/>
    <cellStyle name="xl43" xfId="20"/>
    <cellStyle name="xl44" xfId="21"/>
    <cellStyle name="xl45" xfId="22"/>
    <cellStyle name="xl46" xfId="23"/>
    <cellStyle name="xl47" xfId="24"/>
    <cellStyle name="xl48" xfId="25"/>
    <cellStyle name="xl49" xfId="26"/>
    <cellStyle name="xl50" xfId="27"/>
    <cellStyle name="xl51" xfId="28"/>
    <cellStyle name="xl52" xfId="29"/>
    <cellStyle name="xl53" xfId="39"/>
    <cellStyle name="xl54" xfId="35"/>
    <cellStyle name="xl55" xfId="38"/>
    <cellStyle name="xl56" xfId="4"/>
    <cellStyle name="xl57" xfId="5"/>
    <cellStyle name="xl58" xfId="6"/>
    <cellStyle name="xl59" xfId="44"/>
    <cellStyle name="xl60" xfId="30"/>
    <cellStyle name="xl61" xfId="45"/>
    <cellStyle name="xl63" xfId="32"/>
    <cellStyle name="xl64" xfId="33"/>
    <cellStyle name="xl65" xfId="46"/>
    <cellStyle name="xl66" xfId="41"/>
    <cellStyle name="Обычный" xfId="0" builtinId="0"/>
    <cellStyle name="Обычный 2" xfId="47"/>
    <cellStyle name="Обычный_Книга1" xfId="4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topLeftCell="A7" zoomScaleNormal="100" workbookViewId="0">
      <selection activeCell="B9" sqref="B9"/>
    </sheetView>
  </sheetViews>
  <sheetFormatPr defaultRowHeight="15.75" outlineLevelRow="3" x14ac:dyDescent="0.25"/>
  <cols>
    <col min="1" max="1" width="68" style="63" customWidth="1"/>
    <col min="2" max="2" width="25" style="63" customWidth="1"/>
    <col min="3" max="4" width="15.7109375" style="100" customWidth="1"/>
    <col min="5" max="5" width="9.140625" style="63"/>
    <col min="6" max="6" width="20.140625" style="63" customWidth="1"/>
    <col min="7" max="16384" width="9.140625" style="63"/>
  </cols>
  <sheetData>
    <row r="1" spans="1:4" ht="71.25" customHeight="1" x14ac:dyDescent="0.25">
      <c r="B1" s="140" t="s">
        <v>471</v>
      </c>
      <c r="C1" s="140"/>
      <c r="D1" s="140"/>
    </row>
    <row r="2" spans="1:4" ht="60.75" customHeight="1" x14ac:dyDescent="0.25">
      <c r="A2" s="142" t="s">
        <v>472</v>
      </c>
      <c r="B2" s="142"/>
      <c r="C2" s="142"/>
      <c r="D2" s="142"/>
    </row>
    <row r="4" spans="1:4" ht="33" customHeight="1" x14ac:dyDescent="0.25">
      <c r="A4" s="144" t="s">
        <v>0</v>
      </c>
      <c r="B4" s="144" t="s">
        <v>392</v>
      </c>
      <c r="C4" s="146" t="s">
        <v>393</v>
      </c>
      <c r="D4" s="143" t="s">
        <v>515</v>
      </c>
    </row>
    <row r="5" spans="1:4" ht="51" customHeight="1" x14ac:dyDescent="0.25">
      <c r="A5" s="145"/>
      <c r="B5" s="145"/>
      <c r="C5" s="147"/>
      <c r="D5" s="143"/>
    </row>
    <row r="6" spans="1:4" x14ac:dyDescent="0.25">
      <c r="A6" s="135" t="s">
        <v>196</v>
      </c>
      <c r="B6" s="134" t="s">
        <v>110</v>
      </c>
      <c r="C6" s="118">
        <f>C7+C18+C24+C29+C36+C43+C48+C53+C56</f>
        <v>57455604.260000005</v>
      </c>
      <c r="D6" s="118">
        <f>D7+D18+D24+D29+D36+D43+D48+D53+D56</f>
        <v>60682836.920000002</v>
      </c>
    </row>
    <row r="7" spans="1:4" x14ac:dyDescent="0.25">
      <c r="A7" s="135" t="s">
        <v>197</v>
      </c>
      <c r="B7" s="134" t="s">
        <v>111</v>
      </c>
      <c r="C7" s="118">
        <f>C8</f>
        <v>15267725.189999999</v>
      </c>
      <c r="D7" s="118">
        <f>D8</f>
        <v>16913219.309999999</v>
      </c>
    </row>
    <row r="8" spans="1:4" x14ac:dyDescent="0.25">
      <c r="A8" s="135" t="s">
        <v>198</v>
      </c>
      <c r="B8" s="134" t="s">
        <v>112</v>
      </c>
      <c r="C8" s="118">
        <f>C9+C10+C11+C12+C13+C14+C15+C16+C17</f>
        <v>15267725.189999999</v>
      </c>
      <c r="D8" s="118">
        <f>D9+D10+D11+D12+D13+D14+D15+D16+D17</f>
        <v>16913219.309999999</v>
      </c>
    </row>
    <row r="9" spans="1:4" ht="78.75" outlineLevel="1" x14ac:dyDescent="0.25">
      <c r="A9" s="135" t="s">
        <v>199</v>
      </c>
      <c r="B9" s="134" t="s">
        <v>113</v>
      </c>
      <c r="C9" s="118">
        <v>10448000.84</v>
      </c>
      <c r="D9" s="118">
        <v>11713772.65</v>
      </c>
    </row>
    <row r="10" spans="1:4" ht="110.25" outlineLevel="2" x14ac:dyDescent="0.25">
      <c r="A10" s="135" t="s">
        <v>442</v>
      </c>
      <c r="B10" s="134" t="s">
        <v>394</v>
      </c>
      <c r="C10" s="118"/>
      <c r="D10" s="118"/>
    </row>
    <row r="11" spans="1:4" ht="110.25" outlineLevel="3" x14ac:dyDescent="0.25">
      <c r="A11" s="135" t="s">
        <v>200</v>
      </c>
      <c r="B11" s="134" t="s">
        <v>114</v>
      </c>
      <c r="C11" s="118">
        <v>25715.1</v>
      </c>
      <c r="D11" s="118">
        <v>25715.1</v>
      </c>
    </row>
    <row r="12" spans="1:4" ht="110.25" outlineLevel="3" x14ac:dyDescent="0.25">
      <c r="A12" s="135" t="s">
        <v>473</v>
      </c>
      <c r="B12" s="134" t="s">
        <v>516</v>
      </c>
      <c r="C12" s="118">
        <v>0</v>
      </c>
      <c r="D12" s="118">
        <v>100</v>
      </c>
    </row>
    <row r="13" spans="1:4" ht="47.25" outlineLevel="3" x14ac:dyDescent="0.25">
      <c r="A13" s="135" t="s">
        <v>201</v>
      </c>
      <c r="B13" s="134" t="s">
        <v>115</v>
      </c>
      <c r="C13" s="118">
        <v>284000</v>
      </c>
      <c r="D13" s="118">
        <v>289967.37</v>
      </c>
    </row>
    <row r="14" spans="1:4" ht="47.25" outlineLevel="3" x14ac:dyDescent="0.25">
      <c r="A14" s="135" t="s">
        <v>411</v>
      </c>
      <c r="B14" s="134" t="s">
        <v>395</v>
      </c>
      <c r="C14" s="118">
        <v>0</v>
      </c>
      <c r="D14" s="118">
        <v>4808.8</v>
      </c>
    </row>
    <row r="15" spans="1:4" ht="47.25" outlineLevel="3" x14ac:dyDescent="0.25">
      <c r="A15" s="135" t="s">
        <v>412</v>
      </c>
      <c r="B15" s="134" t="s">
        <v>396</v>
      </c>
      <c r="C15" s="118">
        <v>2178510.75</v>
      </c>
      <c r="D15" s="118">
        <v>2455091.2799999998</v>
      </c>
    </row>
    <row r="16" spans="1:4" ht="47.25" outlineLevel="3" x14ac:dyDescent="0.25">
      <c r="A16" s="135" t="s">
        <v>443</v>
      </c>
      <c r="B16" s="134" t="s">
        <v>434</v>
      </c>
      <c r="C16" s="118">
        <v>285026.5</v>
      </c>
      <c r="D16" s="118">
        <v>291526.5</v>
      </c>
    </row>
    <row r="17" spans="1:4" ht="78.75" outlineLevel="3" x14ac:dyDescent="0.25">
      <c r="A17" s="135" t="s">
        <v>444</v>
      </c>
      <c r="B17" s="134" t="s">
        <v>435</v>
      </c>
      <c r="C17" s="118">
        <v>2046472</v>
      </c>
      <c r="D17" s="118">
        <v>2132237.61</v>
      </c>
    </row>
    <row r="18" spans="1:4" ht="31.5" outlineLevel="3" x14ac:dyDescent="0.25">
      <c r="A18" s="135" t="s">
        <v>202</v>
      </c>
      <c r="B18" s="134" t="s">
        <v>116</v>
      </c>
      <c r="C18" s="118">
        <f>C19</f>
        <v>372644.03</v>
      </c>
      <c r="D18" s="118">
        <f>D19</f>
        <v>413134.02</v>
      </c>
    </row>
    <row r="19" spans="1:4" ht="31.5" outlineLevel="3" x14ac:dyDescent="0.25">
      <c r="A19" s="135" t="s">
        <v>203</v>
      </c>
      <c r="B19" s="134" t="s">
        <v>117</v>
      </c>
      <c r="C19" s="118">
        <f>C20+C21+C22+C23</f>
        <v>372644.03</v>
      </c>
      <c r="D19" s="118">
        <f>D20+D21+D22+D23</f>
        <v>413134.02</v>
      </c>
    </row>
    <row r="20" spans="1:4" ht="110.25" outlineLevel="3" x14ac:dyDescent="0.25">
      <c r="A20" s="135" t="s">
        <v>445</v>
      </c>
      <c r="B20" s="134" t="s">
        <v>436</v>
      </c>
      <c r="C20" s="118">
        <v>188000</v>
      </c>
      <c r="D20" s="118">
        <v>213439.76</v>
      </c>
    </row>
    <row r="21" spans="1:4" ht="126" outlineLevel="3" x14ac:dyDescent="0.25">
      <c r="A21" s="135" t="s">
        <v>446</v>
      </c>
      <c r="B21" s="134" t="s">
        <v>437</v>
      </c>
      <c r="C21" s="118">
        <v>1100</v>
      </c>
      <c r="D21" s="118">
        <v>1233.2</v>
      </c>
    </row>
    <row r="22" spans="1:4" ht="110.25" outlineLevel="3" x14ac:dyDescent="0.25">
      <c r="A22" s="135" t="s">
        <v>447</v>
      </c>
      <c r="B22" s="134" t="s">
        <v>438</v>
      </c>
      <c r="C22" s="118">
        <v>205494.03</v>
      </c>
      <c r="D22" s="118">
        <v>221693.62</v>
      </c>
    </row>
    <row r="23" spans="1:4" ht="110.25" outlineLevel="1" x14ac:dyDescent="0.25">
      <c r="A23" s="135" t="s">
        <v>448</v>
      </c>
      <c r="B23" s="134" t="s">
        <v>439</v>
      </c>
      <c r="C23" s="118">
        <v>-21950</v>
      </c>
      <c r="D23" s="118">
        <v>-23232.560000000001</v>
      </c>
    </row>
    <row r="24" spans="1:4" outlineLevel="2" x14ac:dyDescent="0.25">
      <c r="A24" s="135" t="s">
        <v>204</v>
      </c>
      <c r="B24" s="134" t="s">
        <v>118</v>
      </c>
      <c r="C24" s="118">
        <f>C25</f>
        <v>27464697.579999998</v>
      </c>
      <c r="D24" s="118">
        <f>D25</f>
        <v>27483832.060000002</v>
      </c>
    </row>
    <row r="25" spans="1:4" ht="31.5" outlineLevel="3" x14ac:dyDescent="0.25">
      <c r="A25" s="135" t="s">
        <v>205</v>
      </c>
      <c r="B25" s="134" t="s">
        <v>119</v>
      </c>
      <c r="C25" s="118">
        <f>C26+C27+C28</f>
        <v>27464697.579999998</v>
      </c>
      <c r="D25" s="118">
        <f>D26+D27+D28</f>
        <v>27483832.060000002</v>
      </c>
    </row>
    <row r="26" spans="1:4" ht="31.5" outlineLevel="3" x14ac:dyDescent="0.25">
      <c r="A26" s="135" t="s">
        <v>206</v>
      </c>
      <c r="B26" s="134" t="s">
        <v>120</v>
      </c>
      <c r="C26" s="118">
        <v>16982000</v>
      </c>
      <c r="D26" s="118">
        <v>16952534.68</v>
      </c>
    </row>
    <row r="27" spans="1:4" ht="47.25" outlineLevel="3" x14ac:dyDescent="0.25">
      <c r="A27" s="135" t="s">
        <v>207</v>
      </c>
      <c r="B27" s="134" t="s">
        <v>397</v>
      </c>
      <c r="C27" s="118"/>
      <c r="D27" s="118">
        <v>1100</v>
      </c>
    </row>
    <row r="28" spans="1:4" ht="47.25" outlineLevel="1" x14ac:dyDescent="0.25">
      <c r="A28" s="135" t="s">
        <v>207</v>
      </c>
      <c r="B28" s="134" t="s">
        <v>121</v>
      </c>
      <c r="C28" s="118">
        <v>10482697.58</v>
      </c>
      <c r="D28" s="118">
        <v>10530197.380000001</v>
      </c>
    </row>
    <row r="29" spans="1:4" outlineLevel="2" x14ac:dyDescent="0.25">
      <c r="A29" s="135" t="s">
        <v>208</v>
      </c>
      <c r="B29" s="134" t="s">
        <v>122</v>
      </c>
      <c r="C29" s="118">
        <f>C30+C33</f>
        <v>7916404.3799999999</v>
      </c>
      <c r="D29" s="118">
        <f>D30+D33</f>
        <v>8704901.0199999996</v>
      </c>
    </row>
    <row r="30" spans="1:4" outlineLevel="3" x14ac:dyDescent="0.25">
      <c r="A30" s="135" t="s">
        <v>209</v>
      </c>
      <c r="B30" s="134" t="s">
        <v>123</v>
      </c>
      <c r="C30" s="118">
        <f>C31+C32</f>
        <v>4411404.38</v>
      </c>
      <c r="D30" s="118">
        <f>D31+D32</f>
        <v>5153853.9499999993</v>
      </c>
    </row>
    <row r="31" spans="1:4" ht="47.25" outlineLevel="3" x14ac:dyDescent="0.25">
      <c r="A31" s="135" t="s">
        <v>210</v>
      </c>
      <c r="B31" s="134" t="s">
        <v>124</v>
      </c>
      <c r="C31" s="118">
        <v>4411404.38</v>
      </c>
      <c r="D31" s="118">
        <v>5153802.3099999996</v>
      </c>
    </row>
    <row r="32" spans="1:4" ht="47.25" outlineLevel="3" x14ac:dyDescent="0.25">
      <c r="A32" s="135" t="s">
        <v>210</v>
      </c>
      <c r="B32" s="134" t="s">
        <v>440</v>
      </c>
      <c r="C32" s="118"/>
      <c r="D32" s="118">
        <v>51.64</v>
      </c>
    </row>
    <row r="33" spans="1:4" outlineLevel="3" x14ac:dyDescent="0.25">
      <c r="A33" s="135" t="s">
        <v>211</v>
      </c>
      <c r="B33" s="134" t="s">
        <v>125</v>
      </c>
      <c r="C33" s="118">
        <f>C34+C35</f>
        <v>3505000</v>
      </c>
      <c r="D33" s="118">
        <f>D34+D35</f>
        <v>3551047.07</v>
      </c>
    </row>
    <row r="34" spans="1:4" ht="31.5" outlineLevel="3" x14ac:dyDescent="0.25">
      <c r="A34" s="135" t="s">
        <v>212</v>
      </c>
      <c r="B34" s="134" t="s">
        <v>126</v>
      </c>
      <c r="C34" s="118">
        <v>2900000</v>
      </c>
      <c r="D34" s="118">
        <v>2839948.5</v>
      </c>
    </row>
    <row r="35" spans="1:4" ht="31.5" outlineLevel="3" x14ac:dyDescent="0.25">
      <c r="A35" s="135" t="s">
        <v>213</v>
      </c>
      <c r="B35" s="134" t="s">
        <v>127</v>
      </c>
      <c r="C35" s="118">
        <v>605000</v>
      </c>
      <c r="D35" s="118">
        <v>711098.57</v>
      </c>
    </row>
    <row r="36" spans="1:4" ht="47.25" outlineLevel="3" x14ac:dyDescent="0.25">
      <c r="A36" s="135" t="s">
        <v>214</v>
      </c>
      <c r="B36" s="134" t="s">
        <v>128</v>
      </c>
      <c r="C36" s="118">
        <f>C37+C41</f>
        <v>3785000</v>
      </c>
      <c r="D36" s="118">
        <f>D37+D41</f>
        <v>4295861.3100000005</v>
      </c>
    </row>
    <row r="37" spans="1:4" ht="81" customHeight="1" outlineLevel="3" x14ac:dyDescent="0.25">
      <c r="A37" s="135" t="s">
        <v>413</v>
      </c>
      <c r="B37" s="134" t="s">
        <v>398</v>
      </c>
      <c r="C37" s="118">
        <f>C38+C39+C40</f>
        <v>3565000</v>
      </c>
      <c r="D37" s="118">
        <f>D38+D39+D40</f>
        <v>4050140.7800000003</v>
      </c>
    </row>
    <row r="38" spans="1:4" ht="78.75" outlineLevel="1" x14ac:dyDescent="0.25">
      <c r="A38" s="135" t="s">
        <v>215</v>
      </c>
      <c r="B38" s="134" t="s">
        <v>129</v>
      </c>
      <c r="C38" s="110">
        <v>450000</v>
      </c>
      <c r="D38" s="133">
        <v>485963.42</v>
      </c>
    </row>
    <row r="39" spans="1:4" ht="94.5" outlineLevel="2" x14ac:dyDescent="0.25">
      <c r="A39" s="135" t="s">
        <v>216</v>
      </c>
      <c r="B39" s="134" t="s">
        <v>130</v>
      </c>
      <c r="C39" s="118">
        <v>315000</v>
      </c>
      <c r="D39" s="118">
        <v>504967.3</v>
      </c>
    </row>
    <row r="40" spans="1:4" ht="63" outlineLevel="3" x14ac:dyDescent="0.25">
      <c r="A40" s="135" t="s">
        <v>217</v>
      </c>
      <c r="B40" s="134" t="s">
        <v>131</v>
      </c>
      <c r="C40" s="118">
        <v>2800000</v>
      </c>
      <c r="D40" s="118">
        <v>3059210.06</v>
      </c>
    </row>
    <row r="41" spans="1:4" ht="78.75" outlineLevel="3" x14ac:dyDescent="0.25">
      <c r="A41" s="135" t="s">
        <v>414</v>
      </c>
      <c r="B41" s="134" t="s">
        <v>399</v>
      </c>
      <c r="C41" s="118">
        <f>C42</f>
        <v>220000</v>
      </c>
      <c r="D41" s="118">
        <f>D42</f>
        <v>245720.53</v>
      </c>
    </row>
    <row r="42" spans="1:4" ht="78.75" outlineLevel="2" x14ac:dyDescent="0.25">
      <c r="A42" s="135" t="s">
        <v>218</v>
      </c>
      <c r="B42" s="134" t="s">
        <v>132</v>
      </c>
      <c r="C42" s="118">
        <v>220000</v>
      </c>
      <c r="D42" s="118">
        <v>245720.53</v>
      </c>
    </row>
    <row r="43" spans="1:4" ht="31.5" outlineLevel="3" x14ac:dyDescent="0.25">
      <c r="A43" s="135" t="s">
        <v>219</v>
      </c>
      <c r="B43" s="134" t="s">
        <v>133</v>
      </c>
      <c r="C43" s="118">
        <f>C44+C46</f>
        <v>1298093</v>
      </c>
      <c r="D43" s="118">
        <f>D44+D46</f>
        <v>1298093</v>
      </c>
    </row>
    <row r="44" spans="1:4" outlineLevel="3" x14ac:dyDescent="0.25">
      <c r="A44" s="135" t="s">
        <v>415</v>
      </c>
      <c r="B44" s="134" t="s">
        <v>400</v>
      </c>
      <c r="C44" s="118">
        <f>C45</f>
        <v>1259993</v>
      </c>
      <c r="D44" s="118">
        <f>D45</f>
        <v>1259993</v>
      </c>
    </row>
    <row r="45" spans="1:4" ht="31.5" outlineLevel="3" x14ac:dyDescent="0.25">
      <c r="A45" s="135" t="s">
        <v>220</v>
      </c>
      <c r="B45" s="134" t="s">
        <v>141</v>
      </c>
      <c r="C45" s="118">
        <v>1259993</v>
      </c>
      <c r="D45" s="118">
        <v>1259993</v>
      </c>
    </row>
    <row r="46" spans="1:4" outlineLevel="3" x14ac:dyDescent="0.25">
      <c r="A46" s="135" t="s">
        <v>416</v>
      </c>
      <c r="B46" s="134" t="s">
        <v>401</v>
      </c>
      <c r="C46" s="118">
        <f>C47</f>
        <v>38100</v>
      </c>
      <c r="D46" s="118">
        <f>D47</f>
        <v>38100</v>
      </c>
    </row>
    <row r="47" spans="1:4" ht="31.5" outlineLevel="3" x14ac:dyDescent="0.25">
      <c r="A47" s="135" t="s">
        <v>221</v>
      </c>
      <c r="B47" s="134" t="s">
        <v>134</v>
      </c>
      <c r="C47" s="118">
        <v>38100</v>
      </c>
      <c r="D47" s="118">
        <v>38100</v>
      </c>
    </row>
    <row r="48" spans="1:4" ht="31.5" outlineLevel="1" x14ac:dyDescent="0.25">
      <c r="A48" s="135" t="s">
        <v>222</v>
      </c>
      <c r="B48" s="134" t="s">
        <v>191</v>
      </c>
      <c r="C48" s="118">
        <f>C49+C51</f>
        <v>1051232</v>
      </c>
      <c r="D48" s="118">
        <f>D49+D51</f>
        <v>1265799.1199999999</v>
      </c>
    </row>
    <row r="49" spans="1:4" ht="78.75" outlineLevel="1" x14ac:dyDescent="0.25">
      <c r="A49" s="135" t="s">
        <v>474</v>
      </c>
      <c r="B49" s="135" t="s">
        <v>477</v>
      </c>
      <c r="C49" s="118">
        <f>C50</f>
        <v>1000000</v>
      </c>
      <c r="D49" s="118">
        <f>D50</f>
        <v>1211935.94</v>
      </c>
    </row>
    <row r="50" spans="1:4" ht="78.75" outlineLevel="1" x14ac:dyDescent="0.25">
      <c r="A50" s="135" t="s">
        <v>475</v>
      </c>
      <c r="B50" s="134" t="s">
        <v>476</v>
      </c>
      <c r="C50" s="118">
        <v>1000000</v>
      </c>
      <c r="D50" s="118">
        <v>1211935.94</v>
      </c>
    </row>
    <row r="51" spans="1:4" ht="31.5" outlineLevel="3" x14ac:dyDescent="0.25">
      <c r="A51" s="135" t="s">
        <v>417</v>
      </c>
      <c r="B51" s="134" t="s">
        <v>402</v>
      </c>
      <c r="C51" s="118">
        <f>C52</f>
        <v>51232</v>
      </c>
      <c r="D51" s="118">
        <f>D52</f>
        <v>53863.18</v>
      </c>
    </row>
    <row r="52" spans="1:4" ht="47.25" outlineLevel="1" x14ac:dyDescent="0.25">
      <c r="A52" s="135" t="s">
        <v>223</v>
      </c>
      <c r="B52" s="134" t="s">
        <v>192</v>
      </c>
      <c r="C52" s="118">
        <v>51232</v>
      </c>
      <c r="D52" s="118">
        <v>53863.18</v>
      </c>
    </row>
    <row r="53" spans="1:4" outlineLevel="2" x14ac:dyDescent="0.25">
      <c r="A53" s="135" t="s">
        <v>224</v>
      </c>
      <c r="B53" s="134" t="s">
        <v>135</v>
      </c>
      <c r="C53" s="118">
        <f>C54</f>
        <v>83572.490000000005</v>
      </c>
      <c r="D53" s="118">
        <f>D54</f>
        <v>83572.490000000005</v>
      </c>
    </row>
    <row r="54" spans="1:4" ht="110.25" outlineLevel="3" x14ac:dyDescent="0.25">
      <c r="A54" s="135" t="s">
        <v>418</v>
      </c>
      <c r="B54" s="134" t="s">
        <v>403</v>
      </c>
      <c r="C54" s="118">
        <f>C55</f>
        <v>83572.490000000005</v>
      </c>
      <c r="D54" s="118">
        <f>D55</f>
        <v>83572.490000000005</v>
      </c>
    </row>
    <row r="55" spans="1:4" ht="78.75" outlineLevel="2" x14ac:dyDescent="0.25">
      <c r="A55" s="135" t="s">
        <v>225</v>
      </c>
      <c r="B55" s="134" t="s">
        <v>193</v>
      </c>
      <c r="C55" s="118">
        <v>83572.490000000005</v>
      </c>
      <c r="D55" s="118">
        <v>83572.490000000005</v>
      </c>
    </row>
    <row r="56" spans="1:4" outlineLevel="3" x14ac:dyDescent="0.25">
      <c r="A56" s="135" t="s">
        <v>226</v>
      </c>
      <c r="B56" s="134" t="s">
        <v>136</v>
      </c>
      <c r="C56" s="118">
        <f>C59+C61+C57</f>
        <v>216235.59</v>
      </c>
      <c r="D56" s="118">
        <f>D59+D61+D57</f>
        <v>224424.59</v>
      </c>
    </row>
    <row r="57" spans="1:4" outlineLevel="3" x14ac:dyDescent="0.25">
      <c r="A57" s="135" t="s">
        <v>478</v>
      </c>
      <c r="B57" s="134" t="s">
        <v>479</v>
      </c>
      <c r="C57" s="118">
        <f>C58</f>
        <v>0</v>
      </c>
      <c r="D57" s="118">
        <f>D58</f>
        <v>8189</v>
      </c>
    </row>
    <row r="58" spans="1:4" ht="31.5" outlineLevel="3" x14ac:dyDescent="0.25">
      <c r="A58" s="135" t="s">
        <v>480</v>
      </c>
      <c r="B58" s="134" t="s">
        <v>481</v>
      </c>
      <c r="C58" s="118"/>
      <c r="D58" s="118">
        <v>8189</v>
      </c>
    </row>
    <row r="59" spans="1:4" outlineLevel="3" x14ac:dyDescent="0.25">
      <c r="A59" s="135" t="s">
        <v>419</v>
      </c>
      <c r="B59" s="134" t="s">
        <v>404</v>
      </c>
      <c r="C59" s="118">
        <f>C60</f>
        <v>10235.59</v>
      </c>
      <c r="D59" s="118">
        <f>D60</f>
        <v>10235.59</v>
      </c>
    </row>
    <row r="60" spans="1:4" outlineLevel="2" x14ac:dyDescent="0.25">
      <c r="A60" s="135" t="s">
        <v>227</v>
      </c>
      <c r="B60" s="134" t="s">
        <v>137</v>
      </c>
      <c r="C60" s="118">
        <v>10235.59</v>
      </c>
      <c r="D60" s="118">
        <v>10235.59</v>
      </c>
    </row>
    <row r="61" spans="1:4" outlineLevel="3" x14ac:dyDescent="0.25">
      <c r="A61" s="135" t="s">
        <v>420</v>
      </c>
      <c r="B61" s="134" t="s">
        <v>405</v>
      </c>
      <c r="C61" s="118">
        <f>C62</f>
        <v>206000</v>
      </c>
      <c r="D61" s="118">
        <f>D62</f>
        <v>206000</v>
      </c>
    </row>
    <row r="62" spans="1:4" ht="31.5" outlineLevel="1" x14ac:dyDescent="0.25">
      <c r="A62" s="135" t="s">
        <v>272</v>
      </c>
      <c r="B62" s="134" t="s">
        <v>273</v>
      </c>
      <c r="C62" s="118">
        <v>206000</v>
      </c>
      <c r="D62" s="118">
        <v>206000</v>
      </c>
    </row>
    <row r="63" spans="1:4" outlineLevel="2" x14ac:dyDescent="0.25">
      <c r="A63" s="135" t="s">
        <v>228</v>
      </c>
      <c r="B63" s="134" t="s">
        <v>138</v>
      </c>
      <c r="C63" s="118">
        <f>C64</f>
        <v>37397537.119999997</v>
      </c>
      <c r="D63" s="118">
        <f>D64</f>
        <v>37396131.079999998</v>
      </c>
    </row>
    <row r="64" spans="1:4" ht="33" customHeight="1" outlineLevel="3" x14ac:dyDescent="0.25">
      <c r="A64" s="135" t="s">
        <v>229</v>
      </c>
      <c r="B64" s="134" t="s">
        <v>194</v>
      </c>
      <c r="C64" s="118">
        <f>C65+C67+C68+C69+C72+C74+C75</f>
        <v>37397537.119999997</v>
      </c>
      <c r="D64" s="118">
        <f>D65+D67+D68+D69+D72+D74+D75</f>
        <v>37396131.079999998</v>
      </c>
    </row>
    <row r="65" spans="1:6" outlineLevel="3" x14ac:dyDescent="0.25">
      <c r="A65" s="135" t="s">
        <v>421</v>
      </c>
      <c r="B65" s="134" t="s">
        <v>406</v>
      </c>
      <c r="C65" s="118">
        <f>C66</f>
        <v>12494000</v>
      </c>
      <c r="D65" s="118">
        <f>D66</f>
        <v>12494000</v>
      </c>
      <c r="E65" s="100"/>
      <c r="F65" s="69"/>
    </row>
    <row r="66" spans="1:6" ht="31.5" outlineLevel="1" x14ac:dyDescent="0.25">
      <c r="A66" s="135" t="s">
        <v>230</v>
      </c>
      <c r="B66" s="134" t="s">
        <v>146</v>
      </c>
      <c r="C66" s="118">
        <v>12494000</v>
      </c>
      <c r="D66" s="118">
        <v>12494000</v>
      </c>
      <c r="E66" s="100"/>
    </row>
    <row r="67" spans="1:6" ht="33.75" customHeight="1" outlineLevel="3" x14ac:dyDescent="0.25">
      <c r="A67" s="135" t="s">
        <v>231</v>
      </c>
      <c r="B67" s="134" t="s">
        <v>195</v>
      </c>
      <c r="C67" s="118">
        <v>609336</v>
      </c>
      <c r="D67" s="118">
        <v>609336</v>
      </c>
      <c r="E67" s="100"/>
    </row>
    <row r="68" spans="1:6" ht="31.5" outlineLevel="3" x14ac:dyDescent="0.25">
      <c r="A68" s="135" t="s">
        <v>232</v>
      </c>
      <c r="B68" s="134" t="s">
        <v>147</v>
      </c>
      <c r="C68" s="118">
        <v>3682713.97</v>
      </c>
      <c r="D68" s="118">
        <v>3682713.97</v>
      </c>
      <c r="E68" s="100"/>
    </row>
    <row r="69" spans="1:6" ht="31.5" outlineLevel="2" x14ac:dyDescent="0.25">
      <c r="A69" s="135" t="s">
        <v>422</v>
      </c>
      <c r="B69" s="134" t="s">
        <v>407</v>
      </c>
      <c r="C69" s="118">
        <f>C70+C71</f>
        <v>7077549.2699999996</v>
      </c>
      <c r="D69" s="118">
        <f>D70+D71</f>
        <v>7077549.2699999996</v>
      </c>
      <c r="E69" s="100"/>
    </row>
    <row r="70" spans="1:6" ht="48" customHeight="1" outlineLevel="3" x14ac:dyDescent="0.25">
      <c r="A70" s="135" t="s">
        <v>423</v>
      </c>
      <c r="B70" s="134" t="s">
        <v>275</v>
      </c>
      <c r="C70" s="118">
        <v>1300000</v>
      </c>
      <c r="D70" s="118">
        <v>1300000</v>
      </c>
      <c r="E70" s="100"/>
    </row>
    <row r="71" spans="1:6" ht="47.25" outlineLevel="1" x14ac:dyDescent="0.25">
      <c r="A71" s="135" t="s">
        <v>449</v>
      </c>
      <c r="B71" s="134" t="s">
        <v>441</v>
      </c>
      <c r="C71" s="118">
        <v>5777549.2699999996</v>
      </c>
      <c r="D71" s="118">
        <v>5777549.2699999996</v>
      </c>
      <c r="E71" s="100"/>
    </row>
    <row r="72" spans="1:6" ht="19.5" customHeight="1" outlineLevel="2" x14ac:dyDescent="0.25">
      <c r="A72" s="135" t="s">
        <v>424</v>
      </c>
      <c r="B72" s="134" t="s">
        <v>408</v>
      </c>
      <c r="C72" s="118">
        <f>C73</f>
        <v>561368</v>
      </c>
      <c r="D72" s="118">
        <f>D73</f>
        <v>561368</v>
      </c>
      <c r="E72" s="100"/>
    </row>
    <row r="73" spans="1:6" ht="47.25" outlineLevel="3" x14ac:dyDescent="0.25">
      <c r="A73" s="135" t="s">
        <v>233</v>
      </c>
      <c r="B73" s="134" t="s">
        <v>148</v>
      </c>
      <c r="C73" s="118">
        <v>561368</v>
      </c>
      <c r="D73" s="118">
        <v>561368</v>
      </c>
      <c r="E73" s="100"/>
    </row>
    <row r="74" spans="1:6" ht="63" outlineLevel="2" x14ac:dyDescent="0.25">
      <c r="A74" s="135" t="s">
        <v>234</v>
      </c>
      <c r="B74" s="134" t="s">
        <v>149</v>
      </c>
      <c r="C74" s="118">
        <v>1805850</v>
      </c>
      <c r="D74" s="118">
        <v>1804443.96</v>
      </c>
      <c r="E74" s="100"/>
    </row>
    <row r="75" spans="1:6" ht="31.5" outlineLevel="2" x14ac:dyDescent="0.25">
      <c r="A75" s="135" t="s">
        <v>425</v>
      </c>
      <c r="B75" s="134" t="s">
        <v>409</v>
      </c>
      <c r="C75" s="118">
        <f>C76+C79+C77+C78</f>
        <v>11166719.879999999</v>
      </c>
      <c r="D75" s="118">
        <f>D76+D79+D77+D78</f>
        <v>11166719.879999999</v>
      </c>
      <c r="E75" s="100"/>
    </row>
    <row r="76" spans="1:6" ht="63" outlineLevel="3" x14ac:dyDescent="0.25">
      <c r="A76" s="135" t="s">
        <v>482</v>
      </c>
      <c r="B76" s="134" t="s">
        <v>483</v>
      </c>
      <c r="C76" s="118">
        <v>700000</v>
      </c>
      <c r="D76" s="118">
        <v>700000</v>
      </c>
    </row>
    <row r="77" spans="1:6" ht="31.5" outlineLevel="3" x14ac:dyDescent="0.25">
      <c r="A77" s="135" t="s">
        <v>484</v>
      </c>
      <c r="B77" s="134" t="s">
        <v>485</v>
      </c>
      <c r="C77" s="118">
        <v>4504504.5</v>
      </c>
      <c r="D77" s="118">
        <v>4504504.5</v>
      </c>
    </row>
    <row r="78" spans="1:6" ht="63" outlineLevel="3" x14ac:dyDescent="0.25">
      <c r="A78" s="135" t="s">
        <v>486</v>
      </c>
      <c r="B78" s="134" t="s">
        <v>487</v>
      </c>
      <c r="C78" s="118">
        <v>2800000</v>
      </c>
      <c r="D78" s="118">
        <v>2800000</v>
      </c>
    </row>
    <row r="79" spans="1:6" ht="157.5" x14ac:dyDescent="0.25">
      <c r="A79" s="135" t="s">
        <v>426</v>
      </c>
      <c r="B79" s="134" t="s">
        <v>410</v>
      </c>
      <c r="C79" s="118">
        <v>3162215.38</v>
      </c>
      <c r="D79" s="118">
        <v>3162215.38</v>
      </c>
    </row>
    <row r="80" spans="1:6" outlineLevel="3" x14ac:dyDescent="0.25">
      <c r="A80" s="141"/>
      <c r="B80" s="141"/>
      <c r="C80" s="119">
        <f>C63+C6</f>
        <v>94853141.379999995</v>
      </c>
      <c r="D80" s="119">
        <f>D63+D6</f>
        <v>98078968</v>
      </c>
    </row>
    <row r="83" spans="2:4" x14ac:dyDescent="0.25">
      <c r="C83" s="110"/>
      <c r="D83" s="110"/>
    </row>
    <row r="84" spans="2:4" x14ac:dyDescent="0.25">
      <c r="C84" s="110"/>
      <c r="D84" s="110"/>
    </row>
    <row r="85" spans="2:4" x14ac:dyDescent="0.25">
      <c r="B85" s="138"/>
      <c r="C85" s="110"/>
      <c r="D85" s="110"/>
    </row>
    <row r="87" spans="2:4" x14ac:dyDescent="0.25">
      <c r="C87" s="110"/>
      <c r="D87" s="110"/>
    </row>
  </sheetData>
  <mergeCells count="7">
    <mergeCell ref="B1:D1"/>
    <mergeCell ref="A80:B80"/>
    <mergeCell ref="A2:D2"/>
    <mergeCell ref="D4:D5"/>
    <mergeCell ref="B4:B5"/>
    <mergeCell ref="C4:C5"/>
    <mergeCell ref="A4:A5"/>
  </mergeCells>
  <pageMargins left="0.59055118110236227" right="0.31496062992125984" top="0.35433070866141736" bottom="0.39370078740157483" header="0" footer="0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2"/>
  <sheetViews>
    <sheetView topLeftCell="A68" zoomScaleNormal="100" workbookViewId="0">
      <selection activeCell="H68" sqref="H68:I68"/>
    </sheetView>
  </sheetViews>
  <sheetFormatPr defaultRowHeight="15.75" outlineLevelRow="4" x14ac:dyDescent="0.25"/>
  <cols>
    <col min="1" max="1" width="52.140625" style="63" customWidth="1"/>
    <col min="2" max="3" width="7.7109375" style="63" customWidth="1"/>
    <col min="4" max="4" width="12" style="63" customWidth="1"/>
    <col min="5" max="5" width="7.7109375" style="63" customWidth="1"/>
    <col min="6" max="6" width="9.5703125" style="63" customWidth="1"/>
    <col min="7" max="7" width="18.5703125" style="63" customWidth="1"/>
    <col min="8" max="9" width="15.7109375" style="100" customWidth="1"/>
    <col min="10" max="16384" width="9.140625" style="63"/>
  </cols>
  <sheetData>
    <row r="1" spans="1:9" ht="72" customHeight="1" x14ac:dyDescent="0.25">
      <c r="G1" s="140" t="s">
        <v>488</v>
      </c>
      <c r="H1" s="140"/>
      <c r="I1" s="140"/>
    </row>
    <row r="2" spans="1:9" ht="6" customHeight="1" x14ac:dyDescent="0.25"/>
    <row r="3" spans="1:9" ht="15.75" customHeight="1" x14ac:dyDescent="0.25">
      <c r="A3" s="152" t="s">
        <v>489</v>
      </c>
      <c r="B3" s="152"/>
      <c r="C3" s="152"/>
      <c r="D3" s="152"/>
      <c r="E3" s="152"/>
      <c r="F3" s="152"/>
      <c r="G3" s="152"/>
      <c r="H3" s="152"/>
      <c r="I3" s="152"/>
    </row>
    <row r="4" spans="1:9" ht="27.75" customHeight="1" x14ac:dyDescent="0.25">
      <c r="A4" s="153" t="s">
        <v>0</v>
      </c>
      <c r="B4" s="153" t="s">
        <v>277</v>
      </c>
      <c r="C4" s="153" t="s">
        <v>278</v>
      </c>
      <c r="D4" s="153" t="s">
        <v>1</v>
      </c>
      <c r="E4" s="153" t="s">
        <v>2</v>
      </c>
      <c r="F4" s="153" t="s">
        <v>279</v>
      </c>
      <c r="G4" s="153" t="s">
        <v>433</v>
      </c>
      <c r="H4" s="148" t="s">
        <v>374</v>
      </c>
      <c r="I4" s="148" t="s">
        <v>375</v>
      </c>
    </row>
    <row r="5" spans="1:9" ht="18.75" customHeight="1" x14ac:dyDescent="0.25">
      <c r="A5" s="154"/>
      <c r="B5" s="154"/>
      <c r="C5" s="154"/>
      <c r="D5" s="154"/>
      <c r="E5" s="154"/>
      <c r="F5" s="154"/>
      <c r="G5" s="154"/>
      <c r="H5" s="149"/>
      <c r="I5" s="149"/>
    </row>
    <row r="6" spans="1:9" ht="31.5" x14ac:dyDescent="0.25">
      <c r="A6" s="104" t="s">
        <v>344</v>
      </c>
      <c r="B6" s="120" t="s">
        <v>280</v>
      </c>
      <c r="C6" s="120" t="s">
        <v>281</v>
      </c>
      <c r="D6" s="120" t="s">
        <v>282</v>
      </c>
      <c r="E6" s="120" t="s">
        <v>280</v>
      </c>
      <c r="F6" s="120" t="s">
        <v>280</v>
      </c>
      <c r="G6" s="120"/>
      <c r="H6" s="107">
        <f>H7+H54+H60+H68+H86+H114+H121+H134+H138</f>
        <v>77524557.340000004</v>
      </c>
      <c r="I6" s="107">
        <f>I7+I54+I60+I68+I86+I114+I121+I134+I138</f>
        <v>76656541.400000006</v>
      </c>
    </row>
    <row r="7" spans="1:9" ht="15.75" customHeight="1" x14ac:dyDescent="0.25">
      <c r="A7" s="106" t="s">
        <v>345</v>
      </c>
      <c r="B7" s="105" t="s">
        <v>280</v>
      </c>
      <c r="C7" s="105" t="s">
        <v>283</v>
      </c>
      <c r="D7" s="105" t="s">
        <v>282</v>
      </c>
      <c r="E7" s="105" t="s">
        <v>280</v>
      </c>
      <c r="F7" s="105" t="s">
        <v>280</v>
      </c>
      <c r="G7" s="105"/>
      <c r="H7" s="111">
        <f>H8+H15+H31+H36</f>
        <v>25700334.509999998</v>
      </c>
      <c r="I7" s="111">
        <f>I8+I15+I31+I36</f>
        <v>25606434.509999998</v>
      </c>
    </row>
    <row r="8" spans="1:9" ht="15.75" customHeight="1" outlineLevel="1" x14ac:dyDescent="0.25">
      <c r="A8" s="106" t="s">
        <v>237</v>
      </c>
      <c r="B8" s="105" t="s">
        <v>280</v>
      </c>
      <c r="C8" s="105" t="s">
        <v>284</v>
      </c>
      <c r="D8" s="105" t="s">
        <v>282</v>
      </c>
      <c r="E8" s="105" t="s">
        <v>280</v>
      </c>
      <c r="F8" s="105" t="s">
        <v>280</v>
      </c>
      <c r="G8" s="105"/>
      <c r="H8" s="111">
        <f>H9</f>
        <v>517631.2</v>
      </c>
      <c r="I8" s="111">
        <f>I9</f>
        <v>517631.2</v>
      </c>
    </row>
    <row r="9" spans="1:9" outlineLevel="2" x14ac:dyDescent="0.25">
      <c r="A9" s="106" t="s">
        <v>238</v>
      </c>
      <c r="B9" s="105" t="s">
        <v>280</v>
      </c>
      <c r="C9" s="105" t="s">
        <v>284</v>
      </c>
      <c r="D9" s="105" t="s">
        <v>450</v>
      </c>
      <c r="E9" s="105" t="s">
        <v>280</v>
      </c>
      <c r="F9" s="105" t="s">
        <v>280</v>
      </c>
      <c r="G9" s="105"/>
      <c r="H9" s="111">
        <f>H10+H11+H12+H13+H14</f>
        <v>517631.2</v>
      </c>
      <c r="I9" s="111">
        <f>I10+I11+I12+I13+I14</f>
        <v>517631.2</v>
      </c>
    </row>
    <row r="10" spans="1:9" outlineLevel="3" x14ac:dyDescent="0.25">
      <c r="A10" s="106" t="s">
        <v>346</v>
      </c>
      <c r="B10" s="105" t="s">
        <v>3</v>
      </c>
      <c r="C10" s="105" t="s">
        <v>284</v>
      </c>
      <c r="D10" s="105" t="s">
        <v>450</v>
      </c>
      <c r="E10" s="105" t="s">
        <v>285</v>
      </c>
      <c r="F10" s="105" t="s">
        <v>286</v>
      </c>
      <c r="G10" s="105"/>
      <c r="H10" s="108">
        <v>75600</v>
      </c>
      <c r="I10" s="108">
        <v>75600</v>
      </c>
    </row>
    <row r="11" spans="1:9" outlineLevel="4" x14ac:dyDescent="0.25">
      <c r="A11" s="106" t="s">
        <v>349</v>
      </c>
      <c r="B11" s="105" t="s">
        <v>3</v>
      </c>
      <c r="C11" s="105" t="s">
        <v>284</v>
      </c>
      <c r="D11" s="105" t="s">
        <v>450</v>
      </c>
      <c r="E11" s="105" t="s">
        <v>376</v>
      </c>
      <c r="F11" s="105" t="s">
        <v>290</v>
      </c>
      <c r="G11" s="105"/>
      <c r="H11" s="108">
        <v>402500</v>
      </c>
      <c r="I11" s="108">
        <v>402500</v>
      </c>
    </row>
    <row r="12" spans="1:9" ht="16.5" customHeight="1" outlineLevel="4" x14ac:dyDescent="0.25">
      <c r="A12" s="106" t="s">
        <v>347</v>
      </c>
      <c r="B12" s="105" t="s">
        <v>3</v>
      </c>
      <c r="C12" s="105" t="s">
        <v>284</v>
      </c>
      <c r="D12" s="105" t="s">
        <v>450</v>
      </c>
      <c r="E12" s="105" t="s">
        <v>287</v>
      </c>
      <c r="F12" s="105" t="s">
        <v>288</v>
      </c>
      <c r="G12" s="105"/>
      <c r="H12" s="108">
        <v>22831.200000000001</v>
      </c>
      <c r="I12" s="108">
        <v>22831.200000000001</v>
      </c>
    </row>
    <row r="13" spans="1:9" outlineLevel="4" x14ac:dyDescent="0.25">
      <c r="A13" s="106" t="s">
        <v>349</v>
      </c>
      <c r="B13" s="105" t="s">
        <v>3</v>
      </c>
      <c r="C13" s="105" t="s">
        <v>284</v>
      </c>
      <c r="D13" s="105" t="s">
        <v>450</v>
      </c>
      <c r="E13" s="105" t="s">
        <v>289</v>
      </c>
      <c r="F13" s="105" t="s">
        <v>290</v>
      </c>
      <c r="G13" s="105"/>
      <c r="H13" s="108">
        <v>1700</v>
      </c>
      <c r="I13" s="108">
        <v>1700</v>
      </c>
    </row>
    <row r="14" spans="1:9" ht="31.5" outlineLevel="2" x14ac:dyDescent="0.25">
      <c r="A14" s="106" t="s">
        <v>357</v>
      </c>
      <c r="B14" s="105" t="s">
        <v>3</v>
      </c>
      <c r="C14" s="105" t="s">
        <v>284</v>
      </c>
      <c r="D14" s="105" t="s">
        <v>450</v>
      </c>
      <c r="E14" s="105" t="s">
        <v>289</v>
      </c>
      <c r="F14" s="105" t="s">
        <v>302</v>
      </c>
      <c r="G14" s="105"/>
      <c r="H14" s="108">
        <v>15000</v>
      </c>
      <c r="I14" s="108">
        <v>15000</v>
      </c>
    </row>
    <row r="15" spans="1:9" ht="63" outlineLevel="3" x14ac:dyDescent="0.25">
      <c r="A15" s="106" t="s">
        <v>36</v>
      </c>
      <c r="B15" s="105" t="s">
        <v>280</v>
      </c>
      <c r="C15" s="105" t="s">
        <v>292</v>
      </c>
      <c r="D15" s="105" t="s">
        <v>282</v>
      </c>
      <c r="E15" s="105" t="s">
        <v>280</v>
      </c>
      <c r="F15" s="105" t="s">
        <v>280</v>
      </c>
      <c r="G15" s="105"/>
      <c r="H15" s="111">
        <f>H16+H28</f>
        <v>18042555.800000001</v>
      </c>
      <c r="I15" s="111">
        <f>I16+I28</f>
        <v>17949555.800000001</v>
      </c>
    </row>
    <row r="16" spans="1:9" outlineLevel="4" x14ac:dyDescent="0.25">
      <c r="A16" s="106" t="s">
        <v>238</v>
      </c>
      <c r="B16" s="105" t="s">
        <v>280</v>
      </c>
      <c r="C16" s="105" t="s">
        <v>292</v>
      </c>
      <c r="D16" s="105" t="s">
        <v>377</v>
      </c>
      <c r="E16" s="105" t="s">
        <v>280</v>
      </c>
      <c r="F16" s="105" t="s">
        <v>280</v>
      </c>
      <c r="G16" s="105"/>
      <c r="H16" s="111">
        <f>H17+H18+H19+H20+H21+H22+H23+H24+H25+H26+H27</f>
        <v>16893391.490000002</v>
      </c>
      <c r="I16" s="111">
        <f>I17+I18+I19+I20+I21+I22+I23+I24+I25+I26+I27</f>
        <v>16800391.490000002</v>
      </c>
    </row>
    <row r="17" spans="1:9" outlineLevel="4" x14ac:dyDescent="0.25">
      <c r="A17" s="106" t="s">
        <v>346</v>
      </c>
      <c r="B17" s="105" t="s">
        <v>3</v>
      </c>
      <c r="C17" s="105" t="s">
        <v>292</v>
      </c>
      <c r="D17" s="105" t="s">
        <v>377</v>
      </c>
      <c r="E17" s="105" t="s">
        <v>285</v>
      </c>
      <c r="F17" s="105" t="s">
        <v>286</v>
      </c>
      <c r="G17" s="105"/>
      <c r="H17" s="108">
        <v>11363242.460000001</v>
      </c>
      <c r="I17" s="108">
        <v>11363242.460000001</v>
      </c>
    </row>
    <row r="18" spans="1:9" ht="31.5" outlineLevel="4" x14ac:dyDescent="0.25">
      <c r="A18" s="106" t="s">
        <v>350</v>
      </c>
      <c r="B18" s="105" t="s">
        <v>3</v>
      </c>
      <c r="C18" s="105" t="s">
        <v>292</v>
      </c>
      <c r="D18" s="105" t="s">
        <v>377</v>
      </c>
      <c r="E18" s="105" t="s">
        <v>285</v>
      </c>
      <c r="F18" s="105" t="s">
        <v>293</v>
      </c>
      <c r="G18" s="105"/>
      <c r="H18" s="108">
        <v>46188.39</v>
      </c>
      <c r="I18" s="108">
        <v>46188.39</v>
      </c>
    </row>
    <row r="19" spans="1:9" outlineLevel="4" x14ac:dyDescent="0.25">
      <c r="A19" s="106" t="s">
        <v>347</v>
      </c>
      <c r="B19" s="105" t="s">
        <v>3</v>
      </c>
      <c r="C19" s="105" t="s">
        <v>292</v>
      </c>
      <c r="D19" s="105" t="s">
        <v>377</v>
      </c>
      <c r="E19" s="105" t="s">
        <v>287</v>
      </c>
      <c r="F19" s="105" t="s">
        <v>288</v>
      </c>
      <c r="G19" s="105"/>
      <c r="H19" s="108">
        <v>3429886.68</v>
      </c>
      <c r="I19" s="108">
        <v>3429886.68</v>
      </c>
    </row>
    <row r="20" spans="1:9" outlineLevel="4" x14ac:dyDescent="0.25">
      <c r="A20" s="106" t="s">
        <v>351</v>
      </c>
      <c r="B20" s="105" t="s">
        <v>3</v>
      </c>
      <c r="C20" s="105" t="s">
        <v>292</v>
      </c>
      <c r="D20" s="105" t="s">
        <v>377</v>
      </c>
      <c r="E20" s="105" t="s">
        <v>289</v>
      </c>
      <c r="F20" s="105" t="s">
        <v>294</v>
      </c>
      <c r="G20" s="105"/>
      <c r="H20" s="108">
        <v>121850.64</v>
      </c>
      <c r="I20" s="108">
        <v>121850.64</v>
      </c>
    </row>
    <row r="21" spans="1:9" outlineLevel="4" x14ac:dyDescent="0.25">
      <c r="A21" s="106" t="s">
        <v>352</v>
      </c>
      <c r="B21" s="105" t="s">
        <v>3</v>
      </c>
      <c r="C21" s="105" t="s">
        <v>292</v>
      </c>
      <c r="D21" s="105" t="s">
        <v>377</v>
      </c>
      <c r="E21" s="105" t="s">
        <v>289</v>
      </c>
      <c r="F21" s="105" t="s">
        <v>295</v>
      </c>
      <c r="G21" s="105"/>
      <c r="H21" s="108">
        <v>879739</v>
      </c>
      <c r="I21" s="108">
        <v>879739</v>
      </c>
    </row>
    <row r="22" spans="1:9" outlineLevel="4" x14ac:dyDescent="0.25">
      <c r="A22" s="106" t="s">
        <v>353</v>
      </c>
      <c r="B22" s="105" t="s">
        <v>3</v>
      </c>
      <c r="C22" s="105" t="s">
        <v>292</v>
      </c>
      <c r="D22" s="105" t="s">
        <v>377</v>
      </c>
      <c r="E22" s="105" t="s">
        <v>289</v>
      </c>
      <c r="F22" s="105" t="s">
        <v>296</v>
      </c>
      <c r="G22" s="105"/>
      <c r="H22" s="108">
        <v>35215.019999999997</v>
      </c>
      <c r="I22" s="108">
        <v>35215.019999999997</v>
      </c>
    </row>
    <row r="23" spans="1:9" outlineLevel="4" x14ac:dyDescent="0.25">
      <c r="A23" s="106" t="s">
        <v>354</v>
      </c>
      <c r="B23" s="105" t="s">
        <v>3</v>
      </c>
      <c r="C23" s="105" t="s">
        <v>292</v>
      </c>
      <c r="D23" s="105" t="s">
        <v>377</v>
      </c>
      <c r="E23" s="105" t="s">
        <v>289</v>
      </c>
      <c r="F23" s="105" t="s">
        <v>297</v>
      </c>
      <c r="G23" s="105"/>
      <c r="H23" s="108">
        <v>85708</v>
      </c>
      <c r="I23" s="108">
        <v>85708</v>
      </c>
    </row>
    <row r="24" spans="1:9" outlineLevel="4" x14ac:dyDescent="0.25">
      <c r="A24" s="106" t="s">
        <v>349</v>
      </c>
      <c r="B24" s="105" t="s">
        <v>3</v>
      </c>
      <c r="C24" s="105" t="s">
        <v>292</v>
      </c>
      <c r="D24" s="105" t="s">
        <v>377</v>
      </c>
      <c r="E24" s="105" t="s">
        <v>289</v>
      </c>
      <c r="F24" s="105" t="s">
        <v>290</v>
      </c>
      <c r="G24" s="105"/>
      <c r="H24" s="108">
        <v>344444</v>
      </c>
      <c r="I24" s="108">
        <v>344444</v>
      </c>
    </row>
    <row r="25" spans="1:9" outlineLevel="4" x14ac:dyDescent="0.25">
      <c r="A25" s="106" t="s">
        <v>355</v>
      </c>
      <c r="B25" s="105" t="s">
        <v>3</v>
      </c>
      <c r="C25" s="105" t="s">
        <v>292</v>
      </c>
      <c r="D25" s="105" t="s">
        <v>377</v>
      </c>
      <c r="E25" s="105" t="s">
        <v>289</v>
      </c>
      <c r="F25" s="105">
        <v>310</v>
      </c>
      <c r="G25" s="105"/>
      <c r="H25" s="108">
        <v>72000</v>
      </c>
      <c r="I25" s="108">
        <v>72000</v>
      </c>
    </row>
    <row r="26" spans="1:9" ht="31.5" outlineLevel="4" x14ac:dyDescent="0.25">
      <c r="A26" s="106" t="s">
        <v>348</v>
      </c>
      <c r="B26" s="105" t="s">
        <v>3</v>
      </c>
      <c r="C26" s="105" t="s">
        <v>292</v>
      </c>
      <c r="D26" s="105" t="s">
        <v>377</v>
      </c>
      <c r="E26" s="105" t="s">
        <v>289</v>
      </c>
      <c r="F26" s="105" t="s">
        <v>291</v>
      </c>
      <c r="G26" s="105"/>
      <c r="H26" s="108">
        <v>171456.8</v>
      </c>
      <c r="I26" s="108">
        <v>171456.8</v>
      </c>
    </row>
    <row r="27" spans="1:9" outlineLevel="3" x14ac:dyDescent="0.25">
      <c r="A27" s="106" t="s">
        <v>353</v>
      </c>
      <c r="B27" s="105" t="s">
        <v>3</v>
      </c>
      <c r="C27" s="105" t="s">
        <v>292</v>
      </c>
      <c r="D27" s="105" t="s">
        <v>377</v>
      </c>
      <c r="E27" s="105" t="s">
        <v>298</v>
      </c>
      <c r="F27" s="105" t="s">
        <v>296</v>
      </c>
      <c r="G27" s="105"/>
      <c r="H27" s="108">
        <v>343660.5</v>
      </c>
      <c r="I27" s="108">
        <v>250660.5</v>
      </c>
    </row>
    <row r="28" spans="1:9" ht="47.25" outlineLevel="4" x14ac:dyDescent="0.25">
      <c r="A28" s="106" t="s">
        <v>385</v>
      </c>
      <c r="B28" s="105" t="s">
        <v>280</v>
      </c>
      <c r="C28" s="105" t="s">
        <v>292</v>
      </c>
      <c r="D28" s="105" t="s">
        <v>378</v>
      </c>
      <c r="E28" s="105" t="s">
        <v>280</v>
      </c>
      <c r="F28" s="105" t="s">
        <v>280</v>
      </c>
      <c r="G28" s="105"/>
      <c r="H28" s="111">
        <f>H29+H30</f>
        <v>1149164.31</v>
      </c>
      <c r="I28" s="111">
        <f>I29+I30</f>
        <v>1149164.31</v>
      </c>
    </row>
    <row r="29" spans="1:9" outlineLevel="4" x14ac:dyDescent="0.25">
      <c r="A29" s="106" t="s">
        <v>346</v>
      </c>
      <c r="B29" s="105" t="s">
        <v>3</v>
      </c>
      <c r="C29" s="105" t="s">
        <v>292</v>
      </c>
      <c r="D29" s="105" t="s">
        <v>378</v>
      </c>
      <c r="E29" s="105" t="s">
        <v>285</v>
      </c>
      <c r="F29" s="105" t="s">
        <v>286</v>
      </c>
      <c r="G29" s="105"/>
      <c r="H29" s="108">
        <v>882614.68</v>
      </c>
      <c r="I29" s="108">
        <v>882614.68</v>
      </c>
    </row>
    <row r="30" spans="1:9" outlineLevel="2" x14ac:dyDescent="0.25">
      <c r="A30" s="106" t="s">
        <v>347</v>
      </c>
      <c r="B30" s="105" t="s">
        <v>3</v>
      </c>
      <c r="C30" s="105" t="s">
        <v>292</v>
      </c>
      <c r="D30" s="105" t="s">
        <v>378</v>
      </c>
      <c r="E30" s="105" t="s">
        <v>287</v>
      </c>
      <c r="F30" s="105" t="s">
        <v>288</v>
      </c>
      <c r="G30" s="105"/>
      <c r="H30" s="108">
        <v>266549.63</v>
      </c>
      <c r="I30" s="108">
        <v>266549.63</v>
      </c>
    </row>
    <row r="31" spans="1:9" ht="23.25" customHeight="1" outlineLevel="2" x14ac:dyDescent="0.25">
      <c r="A31" s="106" t="s">
        <v>490</v>
      </c>
      <c r="B31" s="105" t="s">
        <v>3</v>
      </c>
      <c r="C31" s="136" t="s">
        <v>491</v>
      </c>
      <c r="D31" s="136" t="s">
        <v>282</v>
      </c>
      <c r="E31" s="105"/>
      <c r="F31" s="105"/>
      <c r="G31" s="105"/>
      <c r="H31" s="108">
        <f>H32</f>
        <v>78850</v>
      </c>
      <c r="I31" s="108">
        <f>I32</f>
        <v>77950</v>
      </c>
    </row>
    <row r="32" spans="1:9" ht="31.5" outlineLevel="2" x14ac:dyDescent="0.25">
      <c r="A32" s="106" t="s">
        <v>259</v>
      </c>
      <c r="B32" s="105" t="s">
        <v>3</v>
      </c>
      <c r="C32" s="136" t="s">
        <v>491</v>
      </c>
      <c r="D32" s="105">
        <v>5100700150</v>
      </c>
      <c r="E32" s="105"/>
      <c r="F32" s="105"/>
      <c r="G32" s="105"/>
      <c r="H32" s="108">
        <f>H33+H34+H35</f>
        <v>78850</v>
      </c>
      <c r="I32" s="108">
        <f>I33+I34+I35</f>
        <v>77950</v>
      </c>
    </row>
    <row r="33" spans="1:9" outlineLevel="2" x14ac:dyDescent="0.25">
      <c r="A33" s="106" t="s">
        <v>352</v>
      </c>
      <c r="B33" s="105" t="s">
        <v>3</v>
      </c>
      <c r="C33" s="136" t="s">
        <v>491</v>
      </c>
      <c r="D33" s="105">
        <v>5100700150</v>
      </c>
      <c r="E33" s="105">
        <v>244</v>
      </c>
      <c r="F33" s="105">
        <v>222</v>
      </c>
      <c r="G33" s="105">
        <v>11</v>
      </c>
      <c r="H33" s="108">
        <v>14950</v>
      </c>
      <c r="I33" s="108">
        <v>14950</v>
      </c>
    </row>
    <row r="34" spans="1:9" outlineLevel="2" x14ac:dyDescent="0.25">
      <c r="A34" s="106" t="s">
        <v>349</v>
      </c>
      <c r="B34" s="105" t="s">
        <v>3</v>
      </c>
      <c r="C34" s="136" t="s">
        <v>491</v>
      </c>
      <c r="D34" s="105">
        <v>5100700150</v>
      </c>
      <c r="E34" s="105">
        <v>244</v>
      </c>
      <c r="F34" s="105">
        <v>226</v>
      </c>
      <c r="G34" s="105">
        <v>11</v>
      </c>
      <c r="H34" s="108">
        <v>18000</v>
      </c>
      <c r="I34" s="108">
        <v>18000</v>
      </c>
    </row>
    <row r="35" spans="1:9" outlineLevel="2" x14ac:dyDescent="0.25">
      <c r="A35" s="106" t="s">
        <v>492</v>
      </c>
      <c r="B35" s="105" t="s">
        <v>3</v>
      </c>
      <c r="C35" s="136" t="s">
        <v>491</v>
      </c>
      <c r="D35" s="105">
        <v>5100700150</v>
      </c>
      <c r="E35" s="105">
        <v>244</v>
      </c>
      <c r="F35" s="105">
        <v>342</v>
      </c>
      <c r="G35" s="105">
        <v>11</v>
      </c>
      <c r="H35" s="108">
        <v>45900</v>
      </c>
      <c r="I35" s="108">
        <v>45000</v>
      </c>
    </row>
    <row r="36" spans="1:9" outlineLevel="3" x14ac:dyDescent="0.25">
      <c r="A36" s="106" t="s">
        <v>38</v>
      </c>
      <c r="B36" s="105" t="s">
        <v>280</v>
      </c>
      <c r="C36" s="105" t="s">
        <v>299</v>
      </c>
      <c r="D36" s="105" t="s">
        <v>282</v>
      </c>
      <c r="E36" s="105" t="s">
        <v>280</v>
      </c>
      <c r="F36" s="105" t="s">
        <v>280</v>
      </c>
      <c r="G36" s="105"/>
      <c r="H36" s="111">
        <f>H37+H46+H51</f>
        <v>7061297.5099999998</v>
      </c>
      <c r="I36" s="111">
        <f>I37+I46+I51</f>
        <v>7061297.5099999998</v>
      </c>
    </row>
    <row r="37" spans="1:9" outlineLevel="4" x14ac:dyDescent="0.25">
      <c r="A37" s="106" t="s">
        <v>241</v>
      </c>
      <c r="B37" s="105" t="s">
        <v>280</v>
      </c>
      <c r="C37" s="105" t="s">
        <v>299</v>
      </c>
      <c r="D37" s="105" t="s">
        <v>379</v>
      </c>
      <c r="E37" s="105" t="s">
        <v>280</v>
      </c>
      <c r="F37" s="105" t="s">
        <v>280</v>
      </c>
      <c r="G37" s="105"/>
      <c r="H37" s="111">
        <f>H38+H39+H40+H41+H42+H43+H44+H45</f>
        <v>648187.42000000004</v>
      </c>
      <c r="I37" s="111">
        <f>I38+I39+I40+I41+I42+I43+I44+I45</f>
        <v>648187.42000000004</v>
      </c>
    </row>
    <row r="38" spans="1:9" outlineLevel="4" x14ac:dyDescent="0.25">
      <c r="A38" s="106" t="s">
        <v>346</v>
      </c>
      <c r="B38" s="105" t="s">
        <v>3</v>
      </c>
      <c r="C38" s="105" t="s">
        <v>299</v>
      </c>
      <c r="D38" s="105" t="s">
        <v>379</v>
      </c>
      <c r="E38" s="105" t="s">
        <v>285</v>
      </c>
      <c r="F38" s="105" t="s">
        <v>286</v>
      </c>
      <c r="G38" s="105"/>
      <c r="H38" s="108">
        <v>108888</v>
      </c>
      <c r="I38" s="108">
        <v>108888</v>
      </c>
    </row>
    <row r="39" spans="1:9" outlineLevel="4" x14ac:dyDescent="0.25">
      <c r="A39" s="106" t="s">
        <v>347</v>
      </c>
      <c r="B39" s="105" t="s">
        <v>3</v>
      </c>
      <c r="C39" s="105" t="s">
        <v>299</v>
      </c>
      <c r="D39" s="105" t="s">
        <v>379</v>
      </c>
      <c r="E39" s="105" t="s">
        <v>287</v>
      </c>
      <c r="F39" s="105" t="s">
        <v>288</v>
      </c>
      <c r="G39" s="105"/>
      <c r="H39" s="108">
        <v>32884.160000000003</v>
      </c>
      <c r="I39" s="108">
        <v>32884.160000000003</v>
      </c>
    </row>
    <row r="40" spans="1:9" outlineLevel="3" x14ac:dyDescent="0.25">
      <c r="A40" s="106" t="s">
        <v>349</v>
      </c>
      <c r="B40" s="105" t="s">
        <v>3</v>
      </c>
      <c r="C40" s="105" t="s">
        <v>299</v>
      </c>
      <c r="D40" s="105" t="s">
        <v>379</v>
      </c>
      <c r="E40" s="105" t="s">
        <v>289</v>
      </c>
      <c r="F40" s="105" t="s">
        <v>290</v>
      </c>
      <c r="G40" s="105"/>
      <c r="H40" s="108">
        <v>340935.76</v>
      </c>
      <c r="I40" s="108">
        <v>340935.76</v>
      </c>
    </row>
    <row r="41" spans="1:9" outlineLevel="4" x14ac:dyDescent="0.25">
      <c r="A41" s="106" t="s">
        <v>355</v>
      </c>
      <c r="B41" s="105" t="s">
        <v>3</v>
      </c>
      <c r="C41" s="105" t="s">
        <v>299</v>
      </c>
      <c r="D41" s="105" t="s">
        <v>379</v>
      </c>
      <c r="E41" s="105" t="s">
        <v>289</v>
      </c>
      <c r="F41" s="105" t="s">
        <v>235</v>
      </c>
      <c r="G41" s="105"/>
      <c r="H41" s="108">
        <v>10700</v>
      </c>
      <c r="I41" s="108">
        <v>10700</v>
      </c>
    </row>
    <row r="42" spans="1:9" ht="31.5" outlineLevel="4" x14ac:dyDescent="0.25">
      <c r="A42" s="106" t="s">
        <v>348</v>
      </c>
      <c r="B42" s="105" t="s">
        <v>3</v>
      </c>
      <c r="C42" s="105" t="s">
        <v>299</v>
      </c>
      <c r="D42" s="105" t="s">
        <v>379</v>
      </c>
      <c r="E42" s="105" t="s">
        <v>289</v>
      </c>
      <c r="F42" s="105" t="s">
        <v>291</v>
      </c>
      <c r="G42" s="105"/>
      <c r="H42" s="108">
        <v>52231.5</v>
      </c>
      <c r="I42" s="108">
        <v>52231.5</v>
      </c>
    </row>
    <row r="43" spans="1:9" ht="31.5" outlineLevel="3" x14ac:dyDescent="0.25">
      <c r="A43" s="106" t="s">
        <v>357</v>
      </c>
      <c r="B43" s="105" t="s">
        <v>3</v>
      </c>
      <c r="C43" s="105" t="s">
        <v>299</v>
      </c>
      <c r="D43" s="105" t="s">
        <v>379</v>
      </c>
      <c r="E43" s="105" t="s">
        <v>289</v>
      </c>
      <c r="F43" s="105" t="s">
        <v>302</v>
      </c>
      <c r="G43" s="105"/>
      <c r="H43" s="108">
        <v>27500</v>
      </c>
      <c r="I43" s="108">
        <v>27500</v>
      </c>
    </row>
    <row r="44" spans="1:9" ht="31.5" outlineLevel="4" x14ac:dyDescent="0.25">
      <c r="A44" s="106" t="s">
        <v>270</v>
      </c>
      <c r="B44" s="105" t="s">
        <v>3</v>
      </c>
      <c r="C44" s="105" t="s">
        <v>299</v>
      </c>
      <c r="D44" s="105" t="s">
        <v>379</v>
      </c>
      <c r="E44" s="105" t="s">
        <v>5</v>
      </c>
      <c r="F44" s="105" t="s">
        <v>303</v>
      </c>
      <c r="G44" s="105"/>
      <c r="H44" s="108">
        <v>28500</v>
      </c>
      <c r="I44" s="108">
        <v>28500</v>
      </c>
    </row>
    <row r="45" spans="1:9" outlineLevel="4" x14ac:dyDescent="0.25">
      <c r="A45" s="106" t="s">
        <v>359</v>
      </c>
      <c r="B45" s="105" t="s">
        <v>3</v>
      </c>
      <c r="C45" s="105" t="s">
        <v>299</v>
      </c>
      <c r="D45" s="105" t="s">
        <v>379</v>
      </c>
      <c r="E45" s="105" t="s">
        <v>304</v>
      </c>
      <c r="F45" s="105" t="s">
        <v>306</v>
      </c>
      <c r="G45" s="105"/>
      <c r="H45" s="108">
        <v>46548</v>
      </c>
      <c r="I45" s="108">
        <v>46548</v>
      </c>
    </row>
    <row r="46" spans="1:9" ht="47.25" outlineLevel="4" x14ac:dyDescent="0.25">
      <c r="A46" s="106" t="s">
        <v>240</v>
      </c>
      <c r="B46" s="105" t="s">
        <v>280</v>
      </c>
      <c r="C46" s="105" t="s">
        <v>299</v>
      </c>
      <c r="D46" s="105" t="s">
        <v>4</v>
      </c>
      <c r="E46" s="105" t="s">
        <v>280</v>
      </c>
      <c r="F46" s="105" t="s">
        <v>280</v>
      </c>
      <c r="G46" s="105"/>
      <c r="H46" s="111">
        <f>H47+H48+H49+H50</f>
        <v>5803774.0899999999</v>
      </c>
      <c r="I46" s="111">
        <f>I47+I48+I49+I50</f>
        <v>5803774.0899999999</v>
      </c>
    </row>
    <row r="47" spans="1:9" ht="31.5" outlineLevel="4" x14ac:dyDescent="0.25">
      <c r="A47" s="106" t="s">
        <v>356</v>
      </c>
      <c r="B47" s="105" t="s">
        <v>3</v>
      </c>
      <c r="C47" s="105" t="s">
        <v>299</v>
      </c>
      <c r="D47" s="105" t="s">
        <v>4</v>
      </c>
      <c r="E47" s="105" t="s">
        <v>300</v>
      </c>
      <c r="F47" s="105" t="s">
        <v>301</v>
      </c>
      <c r="G47" s="105"/>
      <c r="H47" s="108">
        <v>4200</v>
      </c>
      <c r="I47" s="108">
        <v>4200</v>
      </c>
    </row>
    <row r="48" spans="1:9" outlineLevel="4" x14ac:dyDescent="0.25">
      <c r="A48" s="106" t="s">
        <v>346</v>
      </c>
      <c r="B48" s="105" t="s">
        <v>3</v>
      </c>
      <c r="C48" s="105" t="s">
        <v>299</v>
      </c>
      <c r="D48" s="105" t="s">
        <v>4</v>
      </c>
      <c r="E48" s="105" t="s">
        <v>285</v>
      </c>
      <c r="F48" s="105" t="s">
        <v>286</v>
      </c>
      <c r="G48" s="105"/>
      <c r="H48" s="108">
        <v>4449370.4400000004</v>
      </c>
      <c r="I48" s="108">
        <v>4449370.4400000004</v>
      </c>
    </row>
    <row r="49" spans="1:9" outlineLevel="1" x14ac:dyDescent="0.25">
      <c r="A49" s="106" t="s">
        <v>347</v>
      </c>
      <c r="B49" s="105" t="s">
        <v>3</v>
      </c>
      <c r="C49" s="105" t="s">
        <v>299</v>
      </c>
      <c r="D49" s="105" t="s">
        <v>4</v>
      </c>
      <c r="E49" s="105" t="s">
        <v>287</v>
      </c>
      <c r="F49" s="105" t="s">
        <v>288</v>
      </c>
      <c r="G49" s="105"/>
      <c r="H49" s="108">
        <v>1314083.6499999999</v>
      </c>
      <c r="I49" s="108">
        <v>1314083.6499999999</v>
      </c>
    </row>
    <row r="50" spans="1:9" outlineLevel="2" x14ac:dyDescent="0.25">
      <c r="A50" s="106" t="s">
        <v>349</v>
      </c>
      <c r="B50" s="105" t="s">
        <v>3</v>
      </c>
      <c r="C50" s="105" t="s">
        <v>299</v>
      </c>
      <c r="D50" s="105" t="s">
        <v>4</v>
      </c>
      <c r="E50" s="105" t="s">
        <v>289</v>
      </c>
      <c r="F50" s="105" t="s">
        <v>290</v>
      </c>
      <c r="G50" s="105"/>
      <c r="H50" s="108">
        <v>36120</v>
      </c>
      <c r="I50" s="108">
        <v>36120</v>
      </c>
    </row>
    <row r="51" spans="1:9" ht="47.25" outlineLevel="3" x14ac:dyDescent="0.25">
      <c r="A51" s="106" t="s">
        <v>464</v>
      </c>
      <c r="B51" s="105" t="s">
        <v>280</v>
      </c>
      <c r="C51" s="105" t="s">
        <v>299</v>
      </c>
      <c r="D51" s="105" t="s">
        <v>142</v>
      </c>
      <c r="E51" s="105" t="s">
        <v>280</v>
      </c>
      <c r="F51" s="105" t="s">
        <v>280</v>
      </c>
      <c r="G51" s="105"/>
      <c r="H51" s="111">
        <f>H52+H53</f>
        <v>609336</v>
      </c>
      <c r="I51" s="111">
        <f>I52+I53</f>
        <v>609336</v>
      </c>
    </row>
    <row r="52" spans="1:9" ht="15" customHeight="1" outlineLevel="4" x14ac:dyDescent="0.25">
      <c r="A52" s="106" t="s">
        <v>346</v>
      </c>
      <c r="B52" s="105" t="s">
        <v>3</v>
      </c>
      <c r="C52" s="105" t="s">
        <v>299</v>
      </c>
      <c r="D52" s="105" t="s">
        <v>142</v>
      </c>
      <c r="E52" s="105" t="s">
        <v>285</v>
      </c>
      <c r="F52" s="105" t="s">
        <v>286</v>
      </c>
      <c r="G52" s="105" t="s">
        <v>451</v>
      </c>
      <c r="H52" s="108">
        <v>468000</v>
      </c>
      <c r="I52" s="108">
        <v>468000</v>
      </c>
    </row>
    <row r="53" spans="1:9" outlineLevel="4" x14ac:dyDescent="0.25">
      <c r="A53" s="106" t="s">
        <v>347</v>
      </c>
      <c r="B53" s="105" t="s">
        <v>3</v>
      </c>
      <c r="C53" s="105" t="s">
        <v>299</v>
      </c>
      <c r="D53" s="105" t="s">
        <v>142</v>
      </c>
      <c r="E53" s="105" t="s">
        <v>287</v>
      </c>
      <c r="F53" s="105" t="s">
        <v>288</v>
      </c>
      <c r="G53" s="105" t="s">
        <v>451</v>
      </c>
      <c r="H53" s="108">
        <v>141336</v>
      </c>
      <c r="I53" s="108">
        <v>141336</v>
      </c>
    </row>
    <row r="54" spans="1:9" outlineLevel="4" x14ac:dyDescent="0.25">
      <c r="A54" s="106" t="s">
        <v>360</v>
      </c>
      <c r="B54" s="105" t="s">
        <v>280</v>
      </c>
      <c r="C54" s="105" t="s">
        <v>307</v>
      </c>
      <c r="D54" s="105" t="s">
        <v>282</v>
      </c>
      <c r="E54" s="105" t="s">
        <v>280</v>
      </c>
      <c r="F54" s="105" t="s">
        <v>280</v>
      </c>
      <c r="G54" s="105"/>
      <c r="H54" s="111">
        <f>H55</f>
        <v>561367.99999999988</v>
      </c>
      <c r="I54" s="111">
        <f>I55</f>
        <v>561367.99999999988</v>
      </c>
    </row>
    <row r="55" spans="1:9" outlineLevel="4" x14ac:dyDescent="0.25">
      <c r="A55" s="106" t="s">
        <v>41</v>
      </c>
      <c r="B55" s="105" t="s">
        <v>280</v>
      </c>
      <c r="C55" s="105" t="s">
        <v>6</v>
      </c>
      <c r="D55" s="105" t="s">
        <v>282</v>
      </c>
      <c r="E55" s="105" t="s">
        <v>280</v>
      </c>
      <c r="F55" s="105" t="s">
        <v>280</v>
      </c>
      <c r="G55" s="105"/>
      <c r="H55" s="111">
        <f>H56</f>
        <v>561367.99999999988</v>
      </c>
      <c r="I55" s="111">
        <f>I56</f>
        <v>561367.99999999988</v>
      </c>
    </row>
    <row r="56" spans="1:9" ht="63" outlineLevel="4" x14ac:dyDescent="0.25">
      <c r="A56" s="106" t="s">
        <v>465</v>
      </c>
      <c r="B56" s="105" t="s">
        <v>280</v>
      </c>
      <c r="C56" s="105" t="s">
        <v>6</v>
      </c>
      <c r="D56" s="105" t="s">
        <v>7</v>
      </c>
      <c r="E56" s="105" t="s">
        <v>280</v>
      </c>
      <c r="F56" s="105" t="s">
        <v>280</v>
      </c>
      <c r="G56" s="105"/>
      <c r="H56" s="111">
        <f>H57+H58+H59</f>
        <v>561367.99999999988</v>
      </c>
      <c r="I56" s="111">
        <f>I57+I58+I59</f>
        <v>561367.99999999988</v>
      </c>
    </row>
    <row r="57" spans="1:9" outlineLevel="1" x14ac:dyDescent="0.25">
      <c r="A57" s="106" t="s">
        <v>346</v>
      </c>
      <c r="B57" s="105" t="s">
        <v>3</v>
      </c>
      <c r="C57" s="105" t="s">
        <v>6</v>
      </c>
      <c r="D57" s="105" t="s">
        <v>7</v>
      </c>
      <c r="E57" s="105" t="s">
        <v>285</v>
      </c>
      <c r="F57" s="105" t="s">
        <v>286</v>
      </c>
      <c r="G57" s="105" t="s">
        <v>493</v>
      </c>
      <c r="H57" s="108">
        <v>423522.36</v>
      </c>
      <c r="I57" s="108">
        <v>423522.36</v>
      </c>
    </row>
    <row r="58" spans="1:9" outlineLevel="3" x14ac:dyDescent="0.25">
      <c r="A58" s="106" t="s">
        <v>347</v>
      </c>
      <c r="B58" s="105" t="s">
        <v>3</v>
      </c>
      <c r="C58" s="105" t="s">
        <v>6</v>
      </c>
      <c r="D58" s="105" t="s">
        <v>7</v>
      </c>
      <c r="E58" s="105" t="s">
        <v>287</v>
      </c>
      <c r="F58" s="105" t="s">
        <v>288</v>
      </c>
      <c r="G58" s="105" t="s">
        <v>493</v>
      </c>
      <c r="H58" s="108">
        <v>127830.95</v>
      </c>
      <c r="I58" s="108">
        <v>127830.95</v>
      </c>
    </row>
    <row r="59" spans="1:9" outlineLevel="4" x14ac:dyDescent="0.25">
      <c r="A59" s="106" t="s">
        <v>351</v>
      </c>
      <c r="B59" s="105" t="s">
        <v>3</v>
      </c>
      <c r="C59" s="105" t="s">
        <v>6</v>
      </c>
      <c r="D59" s="105" t="s">
        <v>7</v>
      </c>
      <c r="E59" s="105" t="s">
        <v>289</v>
      </c>
      <c r="F59" s="105" t="s">
        <v>294</v>
      </c>
      <c r="G59" s="105" t="s">
        <v>493</v>
      </c>
      <c r="H59" s="108">
        <v>10014.69</v>
      </c>
      <c r="I59" s="108">
        <v>10014.69</v>
      </c>
    </row>
    <row r="60" spans="1:9" ht="31.5" outlineLevel="4" x14ac:dyDescent="0.25">
      <c r="A60" s="106" t="s">
        <v>361</v>
      </c>
      <c r="B60" s="105" t="s">
        <v>280</v>
      </c>
      <c r="C60" s="105" t="s">
        <v>308</v>
      </c>
      <c r="D60" s="105" t="s">
        <v>282</v>
      </c>
      <c r="E60" s="105" t="s">
        <v>280</v>
      </c>
      <c r="F60" s="105" t="s">
        <v>280</v>
      </c>
      <c r="G60" s="105"/>
      <c r="H60" s="111">
        <f>H61</f>
        <v>725493.96</v>
      </c>
      <c r="I60" s="111">
        <f>I61</f>
        <v>724987.92</v>
      </c>
    </row>
    <row r="61" spans="1:9" ht="33" customHeight="1" outlineLevel="2" x14ac:dyDescent="0.25">
      <c r="A61" s="106" t="s">
        <v>45</v>
      </c>
      <c r="B61" s="105" t="s">
        <v>280</v>
      </c>
      <c r="C61" s="105" t="s">
        <v>309</v>
      </c>
      <c r="D61" s="105" t="s">
        <v>282</v>
      </c>
      <c r="E61" s="105" t="s">
        <v>280</v>
      </c>
      <c r="F61" s="105" t="s">
        <v>280</v>
      </c>
      <c r="G61" s="105"/>
      <c r="H61" s="111">
        <f>H62+H66</f>
        <v>725493.96</v>
      </c>
      <c r="I61" s="111">
        <f>I62+I66</f>
        <v>724987.92</v>
      </c>
    </row>
    <row r="62" spans="1:9" outlineLevel="3" x14ac:dyDescent="0.25">
      <c r="A62" s="106" t="s">
        <v>265</v>
      </c>
      <c r="B62" s="105" t="s">
        <v>280</v>
      </c>
      <c r="C62" s="105" t="s">
        <v>309</v>
      </c>
      <c r="D62" s="105" t="s">
        <v>8</v>
      </c>
      <c r="E62" s="105" t="s">
        <v>280</v>
      </c>
      <c r="F62" s="105" t="s">
        <v>280</v>
      </c>
      <c r="G62" s="105"/>
      <c r="H62" s="111">
        <f>H63+H64+H65</f>
        <v>398493.96</v>
      </c>
      <c r="I62" s="111">
        <f>I63+I64+I65</f>
        <v>398493.96</v>
      </c>
    </row>
    <row r="63" spans="1:9" outlineLevel="3" x14ac:dyDescent="0.25">
      <c r="A63" s="106" t="s">
        <v>351</v>
      </c>
      <c r="B63" s="105" t="s">
        <v>3</v>
      </c>
      <c r="C63" s="105" t="s">
        <v>309</v>
      </c>
      <c r="D63" s="105" t="s">
        <v>8</v>
      </c>
      <c r="E63" s="105" t="s">
        <v>289</v>
      </c>
      <c r="F63" s="105">
        <v>221</v>
      </c>
      <c r="G63" s="105"/>
      <c r="H63" s="111">
        <v>24000</v>
      </c>
      <c r="I63" s="111">
        <v>24000</v>
      </c>
    </row>
    <row r="64" spans="1:9" outlineLevel="4" x14ac:dyDescent="0.25">
      <c r="A64" s="106" t="s">
        <v>354</v>
      </c>
      <c r="B64" s="105" t="s">
        <v>3</v>
      </c>
      <c r="C64" s="105" t="s">
        <v>309</v>
      </c>
      <c r="D64" s="105" t="s">
        <v>8</v>
      </c>
      <c r="E64" s="105" t="s">
        <v>289</v>
      </c>
      <c r="F64" s="105" t="s">
        <v>297</v>
      </c>
      <c r="G64" s="105"/>
      <c r="H64" s="108">
        <v>48000</v>
      </c>
      <c r="I64" s="108">
        <v>48000</v>
      </c>
    </row>
    <row r="65" spans="1:9" outlineLevel="1" x14ac:dyDescent="0.25">
      <c r="A65" s="106" t="s">
        <v>349</v>
      </c>
      <c r="B65" s="105" t="s">
        <v>3</v>
      </c>
      <c r="C65" s="105" t="s">
        <v>309</v>
      </c>
      <c r="D65" s="105" t="s">
        <v>8</v>
      </c>
      <c r="E65" s="105" t="s">
        <v>289</v>
      </c>
      <c r="F65" s="105" t="s">
        <v>290</v>
      </c>
      <c r="G65" s="105" t="s">
        <v>9</v>
      </c>
      <c r="H65" s="108">
        <v>326493.96000000002</v>
      </c>
      <c r="I65" s="108">
        <v>326493.96000000002</v>
      </c>
    </row>
    <row r="66" spans="1:9" ht="31.5" outlineLevel="2" x14ac:dyDescent="0.25">
      <c r="A66" s="106" t="s">
        <v>244</v>
      </c>
      <c r="B66" s="105" t="s">
        <v>280</v>
      </c>
      <c r="C66" s="105" t="s">
        <v>309</v>
      </c>
      <c r="D66" s="105" t="s">
        <v>452</v>
      </c>
      <c r="E66" s="105" t="s">
        <v>280</v>
      </c>
      <c r="F66" s="105" t="s">
        <v>280</v>
      </c>
      <c r="G66" s="105"/>
      <c r="H66" s="111">
        <f>H67</f>
        <v>327000</v>
      </c>
      <c r="I66" s="111">
        <f>I67</f>
        <v>326493.96000000002</v>
      </c>
    </row>
    <row r="67" spans="1:9" outlineLevel="3" x14ac:dyDescent="0.25">
      <c r="A67" s="106" t="s">
        <v>349</v>
      </c>
      <c r="B67" s="105" t="s">
        <v>3</v>
      </c>
      <c r="C67" s="105" t="s">
        <v>309</v>
      </c>
      <c r="D67" s="105" t="s">
        <v>452</v>
      </c>
      <c r="E67" s="105" t="s">
        <v>289</v>
      </c>
      <c r="F67" s="105" t="s">
        <v>290</v>
      </c>
      <c r="G67" s="105" t="s">
        <v>453</v>
      </c>
      <c r="H67" s="108">
        <v>327000</v>
      </c>
      <c r="I67" s="108">
        <v>326493.96000000002</v>
      </c>
    </row>
    <row r="68" spans="1:9" outlineLevel="4" x14ac:dyDescent="0.25">
      <c r="A68" s="106" t="s">
        <v>362</v>
      </c>
      <c r="B68" s="105" t="s">
        <v>280</v>
      </c>
      <c r="C68" s="105" t="s">
        <v>310</v>
      </c>
      <c r="D68" s="105" t="s">
        <v>282</v>
      </c>
      <c r="E68" s="105" t="s">
        <v>280</v>
      </c>
      <c r="F68" s="105" t="s">
        <v>280</v>
      </c>
      <c r="G68" s="105"/>
      <c r="H68" s="111">
        <f>H69+H83</f>
        <v>15560113.42</v>
      </c>
      <c r="I68" s="111">
        <f>I69+I83</f>
        <v>15560113.42</v>
      </c>
    </row>
    <row r="69" spans="1:9" outlineLevel="3" x14ac:dyDescent="0.25">
      <c r="A69" s="106" t="s">
        <v>47</v>
      </c>
      <c r="B69" s="105" t="s">
        <v>280</v>
      </c>
      <c r="C69" s="105" t="s">
        <v>311</v>
      </c>
      <c r="D69" s="105" t="s">
        <v>282</v>
      </c>
      <c r="E69" s="105" t="s">
        <v>280</v>
      </c>
      <c r="F69" s="105" t="s">
        <v>280</v>
      </c>
      <c r="G69" s="105"/>
      <c r="H69" s="111">
        <f>H70+H72+H75+H79</f>
        <v>15333503.51</v>
      </c>
      <c r="I69" s="111">
        <f>I70+I72+I75+I79</f>
        <v>15333503.51</v>
      </c>
    </row>
    <row r="70" spans="1:9" ht="63" outlineLevel="4" x14ac:dyDescent="0.25">
      <c r="A70" s="106" t="s">
        <v>267</v>
      </c>
      <c r="B70" s="105" t="s">
        <v>280</v>
      </c>
      <c r="C70" s="105" t="s">
        <v>311</v>
      </c>
      <c r="D70" s="105" t="s">
        <v>10</v>
      </c>
      <c r="E70" s="105" t="s">
        <v>280</v>
      </c>
      <c r="F70" s="105" t="s">
        <v>280</v>
      </c>
      <c r="G70" s="105"/>
      <c r="H70" s="111">
        <f>H71</f>
        <v>366758.96</v>
      </c>
      <c r="I70" s="111">
        <f>I71</f>
        <v>366758.96</v>
      </c>
    </row>
    <row r="71" spans="1:9" outlineLevel="3" x14ac:dyDescent="0.25">
      <c r="A71" s="106" t="s">
        <v>354</v>
      </c>
      <c r="B71" s="105" t="s">
        <v>3</v>
      </c>
      <c r="C71" s="105" t="s">
        <v>311</v>
      </c>
      <c r="D71" s="105" t="s">
        <v>10</v>
      </c>
      <c r="E71" s="105" t="s">
        <v>289</v>
      </c>
      <c r="F71" s="105" t="s">
        <v>297</v>
      </c>
      <c r="G71" s="105"/>
      <c r="H71" s="108">
        <v>366758.96</v>
      </c>
      <c r="I71" s="108">
        <v>366758.96</v>
      </c>
    </row>
    <row r="72" spans="1:9" ht="47.25" outlineLevel="4" x14ac:dyDescent="0.25">
      <c r="A72" s="106" t="s">
        <v>268</v>
      </c>
      <c r="B72" s="105" t="s">
        <v>280</v>
      </c>
      <c r="C72" s="105" t="s">
        <v>311</v>
      </c>
      <c r="D72" s="105" t="s">
        <v>11</v>
      </c>
      <c r="E72" s="105" t="s">
        <v>280</v>
      </c>
      <c r="F72" s="105" t="s">
        <v>280</v>
      </c>
      <c r="G72" s="105"/>
      <c r="H72" s="111">
        <f>H73+H74</f>
        <v>5122778.66</v>
      </c>
      <c r="I72" s="111">
        <f>I73+I74</f>
        <v>5122778.66</v>
      </c>
    </row>
    <row r="73" spans="1:9" outlineLevel="4" x14ac:dyDescent="0.25">
      <c r="A73" s="106" t="s">
        <v>354</v>
      </c>
      <c r="B73" s="105" t="s">
        <v>3</v>
      </c>
      <c r="C73" s="105" t="s">
        <v>311</v>
      </c>
      <c r="D73" s="105" t="s">
        <v>11</v>
      </c>
      <c r="E73" s="105" t="s">
        <v>289</v>
      </c>
      <c r="F73" s="105" t="s">
        <v>297</v>
      </c>
      <c r="G73" s="105"/>
      <c r="H73" s="108">
        <v>4722778.66</v>
      </c>
      <c r="I73" s="108">
        <v>4722778.66</v>
      </c>
    </row>
    <row r="74" spans="1:9" outlineLevel="4" x14ac:dyDescent="0.25">
      <c r="A74" s="106" t="s">
        <v>354</v>
      </c>
      <c r="B74" s="105" t="s">
        <v>3</v>
      </c>
      <c r="C74" s="105" t="s">
        <v>311</v>
      </c>
      <c r="D74" s="105" t="s">
        <v>11</v>
      </c>
      <c r="E74" s="105" t="s">
        <v>289</v>
      </c>
      <c r="F74" s="105" t="s">
        <v>297</v>
      </c>
      <c r="G74" s="105">
        <v>11</v>
      </c>
      <c r="H74" s="108">
        <v>400000</v>
      </c>
      <c r="I74" s="108">
        <v>400000</v>
      </c>
    </row>
    <row r="75" spans="1:9" ht="47.25" outlineLevel="4" x14ac:dyDescent="0.25">
      <c r="A75" s="106" t="s">
        <v>466</v>
      </c>
      <c r="B75" s="105" t="s">
        <v>280</v>
      </c>
      <c r="C75" s="105" t="s">
        <v>311</v>
      </c>
      <c r="D75" s="105" t="s">
        <v>454</v>
      </c>
      <c r="E75" s="105" t="s">
        <v>280</v>
      </c>
      <c r="F75" s="105" t="s">
        <v>280</v>
      </c>
      <c r="G75" s="105"/>
      <c r="H75" s="111">
        <f>H76+H77+H78</f>
        <v>9056808.4899999984</v>
      </c>
      <c r="I75" s="111">
        <f>I76+I77+I78</f>
        <v>9056808.4899999984</v>
      </c>
    </row>
    <row r="76" spans="1:9" outlineLevel="4" x14ac:dyDescent="0.25">
      <c r="A76" s="106" t="s">
        <v>354</v>
      </c>
      <c r="B76" s="105" t="s">
        <v>3</v>
      </c>
      <c r="C76" s="105" t="s">
        <v>311</v>
      </c>
      <c r="D76" s="105" t="s">
        <v>454</v>
      </c>
      <c r="E76" s="105" t="s">
        <v>289</v>
      </c>
      <c r="F76" s="105" t="s">
        <v>297</v>
      </c>
      <c r="G76" s="105">
        <v>11</v>
      </c>
      <c r="H76" s="111">
        <v>2800000</v>
      </c>
      <c r="I76" s="111">
        <v>2800000</v>
      </c>
    </row>
    <row r="77" spans="1:9" outlineLevel="2" x14ac:dyDescent="0.25">
      <c r="A77" s="106" t="s">
        <v>354</v>
      </c>
      <c r="B77" s="105" t="s">
        <v>3</v>
      </c>
      <c r="C77" s="105" t="s">
        <v>311</v>
      </c>
      <c r="D77" s="105" t="s">
        <v>454</v>
      </c>
      <c r="E77" s="105" t="s">
        <v>289</v>
      </c>
      <c r="F77" s="105" t="s">
        <v>297</v>
      </c>
      <c r="G77" s="105" t="s">
        <v>9</v>
      </c>
      <c r="H77" s="108">
        <v>479259.22</v>
      </c>
      <c r="I77" s="108">
        <v>479259.22</v>
      </c>
    </row>
    <row r="78" spans="1:9" outlineLevel="3" x14ac:dyDescent="0.25">
      <c r="A78" s="106" t="s">
        <v>354</v>
      </c>
      <c r="B78" s="105" t="s">
        <v>3</v>
      </c>
      <c r="C78" s="105" t="s">
        <v>311</v>
      </c>
      <c r="D78" s="105" t="s">
        <v>454</v>
      </c>
      <c r="E78" s="105" t="s">
        <v>289</v>
      </c>
      <c r="F78" s="105" t="s">
        <v>297</v>
      </c>
      <c r="G78" s="105" t="s">
        <v>455</v>
      </c>
      <c r="H78" s="108">
        <v>5777549.2699999996</v>
      </c>
      <c r="I78" s="108">
        <v>5777549.2699999996</v>
      </c>
    </row>
    <row r="79" spans="1:9" ht="47.25" outlineLevel="4" x14ac:dyDescent="0.25">
      <c r="A79" s="106" t="s">
        <v>245</v>
      </c>
      <c r="B79" s="105" t="s">
        <v>280</v>
      </c>
      <c r="C79" s="105" t="s">
        <v>311</v>
      </c>
      <c r="D79" s="105" t="s">
        <v>12</v>
      </c>
      <c r="E79" s="105" t="s">
        <v>280</v>
      </c>
      <c r="F79" s="105" t="s">
        <v>280</v>
      </c>
      <c r="G79" s="105"/>
      <c r="H79" s="111">
        <f>H80+H81+H82</f>
        <v>787157.4</v>
      </c>
      <c r="I79" s="111">
        <f>I80+I81+I82</f>
        <v>787157.4</v>
      </c>
    </row>
    <row r="80" spans="1:9" outlineLevel="3" x14ac:dyDescent="0.25">
      <c r="A80" s="106" t="s">
        <v>354</v>
      </c>
      <c r="B80" s="105" t="s">
        <v>3</v>
      </c>
      <c r="C80" s="105" t="s">
        <v>311</v>
      </c>
      <c r="D80" s="105" t="s">
        <v>12</v>
      </c>
      <c r="E80" s="105" t="s">
        <v>289</v>
      </c>
      <c r="F80" s="105" t="s">
        <v>297</v>
      </c>
      <c r="G80" s="105"/>
      <c r="H80" s="108">
        <v>372721.97</v>
      </c>
      <c r="I80" s="108">
        <v>372721.97</v>
      </c>
    </row>
    <row r="81" spans="1:9" outlineLevel="4" x14ac:dyDescent="0.25">
      <c r="A81" s="106" t="s">
        <v>349</v>
      </c>
      <c r="B81" s="105" t="s">
        <v>3</v>
      </c>
      <c r="C81" s="105" t="s">
        <v>311</v>
      </c>
      <c r="D81" s="105" t="s">
        <v>12</v>
      </c>
      <c r="E81" s="105" t="s">
        <v>289</v>
      </c>
      <c r="F81" s="105" t="s">
        <v>290</v>
      </c>
      <c r="G81" s="105"/>
      <c r="H81" s="108">
        <v>289201.01</v>
      </c>
      <c r="I81" s="108">
        <v>289201.01</v>
      </c>
    </row>
    <row r="82" spans="1:9" outlineLevel="4" x14ac:dyDescent="0.25">
      <c r="A82" s="106" t="s">
        <v>355</v>
      </c>
      <c r="B82" s="105" t="s">
        <v>3</v>
      </c>
      <c r="C82" s="105" t="s">
        <v>311</v>
      </c>
      <c r="D82" s="105" t="s">
        <v>12</v>
      </c>
      <c r="E82" s="105" t="s">
        <v>289</v>
      </c>
      <c r="F82" s="105">
        <v>310</v>
      </c>
      <c r="G82" s="105"/>
      <c r="H82" s="108">
        <v>125234.42</v>
      </c>
      <c r="I82" s="108">
        <v>125234.42</v>
      </c>
    </row>
    <row r="83" spans="1:9" ht="31.5" outlineLevel="4" x14ac:dyDescent="0.25">
      <c r="A83" s="106" t="s">
        <v>48</v>
      </c>
      <c r="B83" s="105" t="s">
        <v>280</v>
      </c>
      <c r="C83" s="105" t="s">
        <v>312</v>
      </c>
      <c r="D83" s="105" t="s">
        <v>282</v>
      </c>
      <c r="E83" s="105" t="s">
        <v>280</v>
      </c>
      <c r="F83" s="105" t="s">
        <v>280</v>
      </c>
      <c r="G83" s="105"/>
      <c r="H83" s="111">
        <f>H84</f>
        <v>226609.91</v>
      </c>
      <c r="I83" s="111">
        <f>I84</f>
        <v>226609.91</v>
      </c>
    </row>
    <row r="84" spans="1:9" ht="31.5" outlineLevel="1" x14ac:dyDescent="0.25">
      <c r="A84" s="106" t="s">
        <v>246</v>
      </c>
      <c r="B84" s="105" t="s">
        <v>280</v>
      </c>
      <c r="C84" s="105" t="s">
        <v>312</v>
      </c>
      <c r="D84" s="105" t="s">
        <v>13</v>
      </c>
      <c r="E84" s="105" t="s">
        <v>280</v>
      </c>
      <c r="F84" s="105" t="s">
        <v>280</v>
      </c>
      <c r="G84" s="105"/>
      <c r="H84" s="111">
        <f>H85</f>
        <v>226609.91</v>
      </c>
      <c r="I84" s="111">
        <f>I85</f>
        <v>226609.91</v>
      </c>
    </row>
    <row r="85" spans="1:9" outlineLevel="2" x14ac:dyDescent="0.25">
      <c r="A85" s="106" t="s">
        <v>349</v>
      </c>
      <c r="B85" s="105" t="s">
        <v>3</v>
      </c>
      <c r="C85" s="105" t="s">
        <v>312</v>
      </c>
      <c r="D85" s="105" t="s">
        <v>13</v>
      </c>
      <c r="E85" s="105" t="s">
        <v>289</v>
      </c>
      <c r="F85" s="105" t="s">
        <v>290</v>
      </c>
      <c r="G85" s="105"/>
      <c r="H85" s="108">
        <v>226609.91</v>
      </c>
      <c r="I85" s="108">
        <v>226609.91</v>
      </c>
    </row>
    <row r="86" spans="1:9" outlineLevel="3" x14ac:dyDescent="0.25">
      <c r="A86" s="106" t="s">
        <v>363</v>
      </c>
      <c r="B86" s="105" t="s">
        <v>280</v>
      </c>
      <c r="C86" s="105" t="s">
        <v>313</v>
      </c>
      <c r="D86" s="105" t="s">
        <v>282</v>
      </c>
      <c r="E86" s="105" t="s">
        <v>280</v>
      </c>
      <c r="F86" s="105" t="s">
        <v>280</v>
      </c>
      <c r="G86" s="105"/>
      <c r="H86" s="111">
        <f>H87+H90+H99</f>
        <v>24738596.75</v>
      </c>
      <c r="I86" s="111">
        <f>I87+I90+I99</f>
        <v>23964986.850000001</v>
      </c>
    </row>
    <row r="87" spans="1:9" outlineLevel="4" x14ac:dyDescent="0.25">
      <c r="A87" s="106" t="s">
        <v>51</v>
      </c>
      <c r="B87" s="105" t="s">
        <v>280</v>
      </c>
      <c r="C87" s="105" t="s">
        <v>314</v>
      </c>
      <c r="D87" s="105" t="s">
        <v>282</v>
      </c>
      <c r="E87" s="105" t="s">
        <v>280</v>
      </c>
      <c r="F87" s="105" t="s">
        <v>280</v>
      </c>
      <c r="G87" s="105"/>
      <c r="H87" s="111">
        <f>H88</f>
        <v>506194.85</v>
      </c>
      <c r="I87" s="111">
        <f>I88</f>
        <v>506194.85</v>
      </c>
    </row>
    <row r="88" spans="1:9" ht="31.5" outlineLevel="2" x14ac:dyDescent="0.25">
      <c r="A88" s="106" t="s">
        <v>247</v>
      </c>
      <c r="B88" s="105" t="s">
        <v>280</v>
      </c>
      <c r="C88" s="105" t="s">
        <v>314</v>
      </c>
      <c r="D88" s="105" t="s">
        <v>14</v>
      </c>
      <c r="E88" s="105" t="s">
        <v>280</v>
      </c>
      <c r="F88" s="105" t="s">
        <v>280</v>
      </c>
      <c r="G88" s="105"/>
      <c r="H88" s="111">
        <f>H89</f>
        <v>506194.85</v>
      </c>
      <c r="I88" s="111">
        <f>I89</f>
        <v>506194.85</v>
      </c>
    </row>
    <row r="89" spans="1:9" outlineLevel="3" x14ac:dyDescent="0.25">
      <c r="A89" s="106" t="s">
        <v>354</v>
      </c>
      <c r="B89" s="105" t="s">
        <v>3</v>
      </c>
      <c r="C89" s="105" t="s">
        <v>314</v>
      </c>
      <c r="D89" s="105" t="s">
        <v>14</v>
      </c>
      <c r="E89" s="105" t="s">
        <v>289</v>
      </c>
      <c r="F89" s="105" t="s">
        <v>297</v>
      </c>
      <c r="G89" s="105"/>
      <c r="H89" s="108">
        <v>506194.85</v>
      </c>
      <c r="I89" s="108">
        <v>506194.85</v>
      </c>
    </row>
    <row r="90" spans="1:9" outlineLevel="4" x14ac:dyDescent="0.25">
      <c r="A90" s="106" t="s">
        <v>52</v>
      </c>
      <c r="B90" s="105" t="s">
        <v>280</v>
      </c>
      <c r="C90" s="105" t="s">
        <v>315</v>
      </c>
      <c r="D90" s="105" t="s">
        <v>282</v>
      </c>
      <c r="E90" s="105" t="s">
        <v>280</v>
      </c>
      <c r="F90" s="105" t="s">
        <v>280</v>
      </c>
      <c r="G90" s="105"/>
      <c r="H90" s="111">
        <f>H91+H93+H96</f>
        <v>8017788.3499999996</v>
      </c>
      <c r="I90" s="111">
        <f>I91+I93+I96</f>
        <v>8017788.3499999996</v>
      </c>
    </row>
    <row r="91" spans="1:9" ht="47.25" outlineLevel="4" x14ac:dyDescent="0.25">
      <c r="A91" s="106" t="s">
        <v>494</v>
      </c>
      <c r="B91" s="105" t="s">
        <v>3</v>
      </c>
      <c r="C91" s="105" t="s">
        <v>315</v>
      </c>
      <c r="D91" s="105">
        <v>3000107910</v>
      </c>
      <c r="E91" s="105"/>
      <c r="F91" s="105"/>
      <c r="G91" s="105"/>
      <c r="H91" s="111">
        <f>H92</f>
        <v>15000</v>
      </c>
      <c r="I91" s="111">
        <f>I92</f>
        <v>15000</v>
      </c>
    </row>
    <row r="92" spans="1:9" outlineLevel="4" x14ac:dyDescent="0.25">
      <c r="A92" s="106" t="s">
        <v>495</v>
      </c>
      <c r="B92" s="105" t="s">
        <v>3</v>
      </c>
      <c r="C92" s="105" t="s">
        <v>315</v>
      </c>
      <c r="D92" s="105">
        <v>3000107910</v>
      </c>
      <c r="E92" s="105">
        <v>244</v>
      </c>
      <c r="F92" s="105">
        <v>226</v>
      </c>
      <c r="G92" s="105"/>
      <c r="H92" s="111">
        <v>15000</v>
      </c>
      <c r="I92" s="111">
        <v>15000</v>
      </c>
    </row>
    <row r="93" spans="1:9" ht="189" outlineLevel="2" x14ac:dyDescent="0.25">
      <c r="A93" s="106" t="s">
        <v>388</v>
      </c>
      <c r="B93" s="105" t="s">
        <v>280</v>
      </c>
      <c r="C93" s="105" t="s">
        <v>315</v>
      </c>
      <c r="D93" s="105" t="s">
        <v>380</v>
      </c>
      <c r="E93" s="105" t="s">
        <v>280</v>
      </c>
      <c r="F93" s="105" t="s">
        <v>280</v>
      </c>
      <c r="G93" s="105"/>
      <c r="H93" s="111">
        <f>H94+H95</f>
        <v>3498283.8499999996</v>
      </c>
      <c r="I93" s="111">
        <f>I94+I95</f>
        <v>3498283.8499999996</v>
      </c>
    </row>
    <row r="94" spans="1:9" outlineLevel="3" x14ac:dyDescent="0.25">
      <c r="A94" s="106" t="s">
        <v>354</v>
      </c>
      <c r="B94" s="105" t="s">
        <v>3</v>
      </c>
      <c r="C94" s="105" t="s">
        <v>315</v>
      </c>
      <c r="D94" s="105" t="s">
        <v>380</v>
      </c>
      <c r="E94" s="105" t="s">
        <v>342</v>
      </c>
      <c r="F94" s="105" t="s">
        <v>297</v>
      </c>
      <c r="G94" s="105" t="s">
        <v>9</v>
      </c>
      <c r="H94" s="108">
        <v>336068.47</v>
      </c>
      <c r="I94" s="108">
        <v>336068.47</v>
      </c>
    </row>
    <row r="95" spans="1:9" outlineLevel="4" x14ac:dyDescent="0.25">
      <c r="A95" s="106" t="s">
        <v>354</v>
      </c>
      <c r="B95" s="105" t="s">
        <v>3</v>
      </c>
      <c r="C95" s="105" t="s">
        <v>315</v>
      </c>
      <c r="D95" s="105" t="s">
        <v>380</v>
      </c>
      <c r="E95" s="105" t="s">
        <v>342</v>
      </c>
      <c r="F95" s="105" t="s">
        <v>297</v>
      </c>
      <c r="G95" s="105" t="s">
        <v>456</v>
      </c>
      <c r="H95" s="108">
        <v>3162215.38</v>
      </c>
      <c r="I95" s="108">
        <v>3162215.38</v>
      </c>
    </row>
    <row r="96" spans="1:9" ht="31.5" outlineLevel="4" x14ac:dyDescent="0.25">
      <c r="A96" s="106" t="s">
        <v>496</v>
      </c>
      <c r="B96" s="105" t="s">
        <v>3</v>
      </c>
      <c r="C96" s="105" t="s">
        <v>315</v>
      </c>
      <c r="D96" s="105" t="s">
        <v>497</v>
      </c>
      <c r="E96" s="105"/>
      <c r="F96" s="105"/>
      <c r="G96" s="105"/>
      <c r="H96" s="108">
        <f>H97+H98</f>
        <v>4504504.5</v>
      </c>
      <c r="I96" s="108">
        <f>I97+I98</f>
        <v>4504504.5</v>
      </c>
    </row>
    <row r="97" spans="1:9" ht="63" outlineLevel="4" x14ac:dyDescent="0.25">
      <c r="A97" s="106" t="s">
        <v>260</v>
      </c>
      <c r="B97" s="105" t="s">
        <v>3</v>
      </c>
      <c r="C97" s="105" t="s">
        <v>315</v>
      </c>
      <c r="D97" s="105" t="s">
        <v>497</v>
      </c>
      <c r="E97" s="105">
        <v>811</v>
      </c>
      <c r="F97" s="105">
        <v>246</v>
      </c>
      <c r="G97" s="105">
        <v>2500</v>
      </c>
      <c r="H97" s="108">
        <v>4500000</v>
      </c>
      <c r="I97" s="108">
        <v>4500000</v>
      </c>
    </row>
    <row r="98" spans="1:9" ht="63" outlineLevel="4" x14ac:dyDescent="0.25">
      <c r="A98" s="106" t="s">
        <v>260</v>
      </c>
      <c r="B98" s="105" t="s">
        <v>3</v>
      </c>
      <c r="C98" s="105" t="s">
        <v>315</v>
      </c>
      <c r="D98" s="105" t="s">
        <v>497</v>
      </c>
      <c r="E98" s="105">
        <v>811</v>
      </c>
      <c r="F98" s="105">
        <v>246</v>
      </c>
      <c r="G98" s="105">
        <v>11</v>
      </c>
      <c r="H98" s="108">
        <v>4504.5</v>
      </c>
      <c r="I98" s="108">
        <v>4504.5</v>
      </c>
    </row>
    <row r="99" spans="1:9" outlineLevel="4" x14ac:dyDescent="0.25">
      <c r="A99" s="106" t="s">
        <v>53</v>
      </c>
      <c r="B99" s="105" t="s">
        <v>280</v>
      </c>
      <c r="C99" s="105" t="s">
        <v>317</v>
      </c>
      <c r="D99" s="105" t="s">
        <v>282</v>
      </c>
      <c r="E99" s="105" t="s">
        <v>280</v>
      </c>
      <c r="F99" s="105" t="s">
        <v>280</v>
      </c>
      <c r="G99" s="105"/>
      <c r="H99" s="111">
        <f>H100+H103+H107</f>
        <v>16214613.550000001</v>
      </c>
      <c r="I99" s="111">
        <f>I100+I103+I107</f>
        <v>15441003.65</v>
      </c>
    </row>
    <row r="100" spans="1:9" ht="31.5" outlineLevel="4" x14ac:dyDescent="0.25">
      <c r="A100" s="106" t="s">
        <v>261</v>
      </c>
      <c r="B100" s="105" t="s">
        <v>280</v>
      </c>
      <c r="C100" s="105" t="s">
        <v>317</v>
      </c>
      <c r="D100" s="105" t="s">
        <v>498</v>
      </c>
      <c r="E100" s="105" t="s">
        <v>280</v>
      </c>
      <c r="F100" s="105" t="s">
        <v>280</v>
      </c>
      <c r="G100" s="105"/>
      <c r="H100" s="111">
        <f>H101+H102</f>
        <v>3797218.57</v>
      </c>
      <c r="I100" s="111">
        <f>I101+I102</f>
        <v>3797218.57</v>
      </c>
    </row>
    <row r="101" spans="1:9" outlineLevel="4" x14ac:dyDescent="0.25">
      <c r="A101" s="106" t="s">
        <v>354</v>
      </c>
      <c r="B101" s="105" t="s">
        <v>3</v>
      </c>
      <c r="C101" s="105" t="s">
        <v>317</v>
      </c>
      <c r="D101" s="105" t="s">
        <v>498</v>
      </c>
      <c r="E101" s="105" t="s">
        <v>289</v>
      </c>
      <c r="F101" s="105" t="s">
        <v>297</v>
      </c>
      <c r="G101" s="105" t="s">
        <v>457</v>
      </c>
      <c r="H101" s="108">
        <v>1011468.98</v>
      </c>
      <c r="I101" s="108">
        <v>1011468.98</v>
      </c>
    </row>
    <row r="102" spans="1:9" outlineLevel="3" x14ac:dyDescent="0.25">
      <c r="A102" s="106" t="s">
        <v>355</v>
      </c>
      <c r="B102" s="105" t="s">
        <v>3</v>
      </c>
      <c r="C102" s="105" t="s">
        <v>317</v>
      </c>
      <c r="D102" s="105" t="s">
        <v>498</v>
      </c>
      <c r="E102" s="105" t="s">
        <v>289</v>
      </c>
      <c r="F102" s="105">
        <v>310</v>
      </c>
      <c r="G102" s="105" t="s">
        <v>457</v>
      </c>
      <c r="H102" s="108">
        <v>2785749.59</v>
      </c>
      <c r="I102" s="108">
        <v>2785749.59</v>
      </c>
    </row>
    <row r="103" spans="1:9" outlineLevel="4" x14ac:dyDescent="0.25">
      <c r="A103" s="106" t="s">
        <v>467</v>
      </c>
      <c r="B103" s="105" t="s">
        <v>280</v>
      </c>
      <c r="C103" s="105" t="s">
        <v>317</v>
      </c>
      <c r="D103" s="105" t="s">
        <v>323</v>
      </c>
      <c r="E103" s="105" t="s">
        <v>280</v>
      </c>
      <c r="F103" s="105" t="s">
        <v>280</v>
      </c>
      <c r="G103" s="105"/>
      <c r="H103" s="111">
        <f>H104+H105+H106</f>
        <v>2598928.2000000002</v>
      </c>
      <c r="I103" s="111">
        <f>I104+I105+I106</f>
        <v>2598928.2000000002</v>
      </c>
    </row>
    <row r="104" spans="1:9" outlineLevel="3" x14ac:dyDescent="0.25">
      <c r="A104" s="106" t="s">
        <v>354</v>
      </c>
      <c r="B104" s="105" t="s">
        <v>3</v>
      </c>
      <c r="C104" s="105" t="s">
        <v>317</v>
      </c>
      <c r="D104" s="105" t="s">
        <v>323</v>
      </c>
      <c r="E104" s="105" t="s">
        <v>289</v>
      </c>
      <c r="F104" s="105" t="s">
        <v>297</v>
      </c>
      <c r="G104" s="105" t="s">
        <v>458</v>
      </c>
      <c r="H104" s="108">
        <v>1300000</v>
      </c>
      <c r="I104" s="108">
        <v>1300000</v>
      </c>
    </row>
    <row r="105" spans="1:9" outlineLevel="3" x14ac:dyDescent="0.25">
      <c r="A105" s="106" t="s">
        <v>354</v>
      </c>
      <c r="B105" s="105" t="s">
        <v>3</v>
      </c>
      <c r="C105" s="105" t="s">
        <v>317</v>
      </c>
      <c r="D105" s="105" t="s">
        <v>323</v>
      </c>
      <c r="E105" s="105" t="s">
        <v>289</v>
      </c>
      <c r="F105" s="105" t="s">
        <v>297</v>
      </c>
      <c r="G105" s="105">
        <v>11</v>
      </c>
      <c r="H105" s="108">
        <v>700000</v>
      </c>
      <c r="I105" s="108">
        <v>700000</v>
      </c>
    </row>
    <row r="106" spans="1:9" outlineLevel="4" x14ac:dyDescent="0.25">
      <c r="A106" s="106" t="s">
        <v>354</v>
      </c>
      <c r="B106" s="105" t="s">
        <v>3</v>
      </c>
      <c r="C106" s="105" t="s">
        <v>317</v>
      </c>
      <c r="D106" s="105" t="s">
        <v>323</v>
      </c>
      <c r="E106" s="105" t="s">
        <v>289</v>
      </c>
      <c r="F106" s="105" t="s">
        <v>297</v>
      </c>
      <c r="G106" s="105" t="s">
        <v>9</v>
      </c>
      <c r="H106" s="108">
        <v>598928.19999999995</v>
      </c>
      <c r="I106" s="108">
        <v>598928.19999999995</v>
      </c>
    </row>
    <row r="107" spans="1:9" outlineLevel="4" x14ac:dyDescent="0.25">
      <c r="A107" s="106" t="s">
        <v>265</v>
      </c>
      <c r="B107" s="105" t="s">
        <v>280</v>
      </c>
      <c r="C107" s="105" t="s">
        <v>317</v>
      </c>
      <c r="D107" s="105" t="s">
        <v>15</v>
      </c>
      <c r="E107" s="105" t="s">
        <v>280</v>
      </c>
      <c r="F107" s="105" t="s">
        <v>280</v>
      </c>
      <c r="G107" s="105"/>
      <c r="H107" s="111">
        <f>H108+H109+H110+H111+H112+H113</f>
        <v>9818466.7800000012</v>
      </c>
      <c r="I107" s="111">
        <f>I108+I109+I110+I111+I112+I113</f>
        <v>9044856.8800000008</v>
      </c>
    </row>
    <row r="108" spans="1:9" outlineLevel="2" x14ac:dyDescent="0.25">
      <c r="A108" s="106" t="s">
        <v>353</v>
      </c>
      <c r="B108" s="105" t="s">
        <v>3</v>
      </c>
      <c r="C108" s="105" t="s">
        <v>317</v>
      </c>
      <c r="D108" s="105" t="s">
        <v>15</v>
      </c>
      <c r="E108" s="105" t="s">
        <v>289</v>
      </c>
      <c r="F108" s="105" t="s">
        <v>296</v>
      </c>
      <c r="G108" s="105"/>
      <c r="H108" s="108">
        <v>851.87</v>
      </c>
      <c r="I108" s="108">
        <v>851.87</v>
      </c>
    </row>
    <row r="109" spans="1:9" outlineLevel="3" x14ac:dyDescent="0.25">
      <c r="A109" s="106" t="s">
        <v>354</v>
      </c>
      <c r="B109" s="105" t="s">
        <v>3</v>
      </c>
      <c r="C109" s="105" t="s">
        <v>317</v>
      </c>
      <c r="D109" s="105" t="s">
        <v>15</v>
      </c>
      <c r="E109" s="105" t="s">
        <v>289</v>
      </c>
      <c r="F109" s="105" t="s">
        <v>297</v>
      </c>
      <c r="G109" s="105"/>
      <c r="H109" s="108">
        <v>6921022.8099999996</v>
      </c>
      <c r="I109" s="108">
        <v>6921022.8099999996</v>
      </c>
    </row>
    <row r="110" spans="1:9" outlineLevel="4" x14ac:dyDescent="0.25">
      <c r="A110" s="106" t="s">
        <v>355</v>
      </c>
      <c r="B110" s="105" t="s">
        <v>3</v>
      </c>
      <c r="C110" s="105" t="s">
        <v>317</v>
      </c>
      <c r="D110" s="105" t="s">
        <v>15</v>
      </c>
      <c r="E110" s="105" t="s">
        <v>289</v>
      </c>
      <c r="F110" s="105">
        <v>310</v>
      </c>
      <c r="G110" s="105"/>
      <c r="H110" s="108">
        <v>209124.99</v>
      </c>
      <c r="I110" s="108">
        <v>209124.99</v>
      </c>
    </row>
    <row r="111" spans="1:9" ht="31.5" outlineLevel="1" x14ac:dyDescent="0.25">
      <c r="A111" s="106" t="s">
        <v>348</v>
      </c>
      <c r="B111" s="105" t="s">
        <v>3</v>
      </c>
      <c r="C111" s="105" t="s">
        <v>317</v>
      </c>
      <c r="D111" s="105" t="s">
        <v>15</v>
      </c>
      <c r="E111" s="105" t="s">
        <v>289</v>
      </c>
      <c r="F111" s="105" t="s">
        <v>291</v>
      </c>
      <c r="G111" s="105"/>
      <c r="H111" s="108">
        <v>280425.11</v>
      </c>
      <c r="I111" s="108">
        <v>280425.11</v>
      </c>
    </row>
    <row r="112" spans="1:9" outlineLevel="2" x14ac:dyDescent="0.25">
      <c r="A112" s="106" t="s">
        <v>353</v>
      </c>
      <c r="B112" s="105" t="s">
        <v>3</v>
      </c>
      <c r="C112" s="105" t="s">
        <v>317</v>
      </c>
      <c r="D112" s="105" t="s">
        <v>15</v>
      </c>
      <c r="E112" s="105" t="s">
        <v>298</v>
      </c>
      <c r="F112" s="105" t="s">
        <v>296</v>
      </c>
      <c r="G112" s="105"/>
      <c r="H112" s="108">
        <v>2406042</v>
      </c>
      <c r="I112" s="108">
        <v>1632432.1</v>
      </c>
    </row>
    <row r="113" spans="1:9" ht="32.25" customHeight="1" outlineLevel="3" x14ac:dyDescent="0.25">
      <c r="A113" s="106" t="s">
        <v>370</v>
      </c>
      <c r="B113" s="105" t="s">
        <v>3</v>
      </c>
      <c r="C113" s="105" t="s">
        <v>317</v>
      </c>
      <c r="D113" s="105" t="s">
        <v>15</v>
      </c>
      <c r="E113" s="105">
        <v>611</v>
      </c>
      <c r="F113" s="105">
        <v>241</v>
      </c>
      <c r="G113" s="105"/>
      <c r="H113" s="108">
        <v>1000</v>
      </c>
      <c r="I113" s="108">
        <v>1000</v>
      </c>
    </row>
    <row r="114" spans="1:9" outlineLevel="4" x14ac:dyDescent="0.25">
      <c r="A114" s="106" t="s">
        <v>365</v>
      </c>
      <c r="B114" s="105" t="s">
        <v>280</v>
      </c>
      <c r="C114" s="105" t="s">
        <v>319</v>
      </c>
      <c r="D114" s="105" t="s">
        <v>282</v>
      </c>
      <c r="E114" s="105" t="s">
        <v>280</v>
      </c>
      <c r="F114" s="105" t="s">
        <v>280</v>
      </c>
      <c r="G114" s="105"/>
      <c r="H114" s="111">
        <f>H115+H118</f>
        <v>111925</v>
      </c>
      <c r="I114" s="111">
        <f>I115+I118</f>
        <v>111925</v>
      </c>
    </row>
    <row r="115" spans="1:9" ht="31.5" outlineLevel="3" x14ac:dyDescent="0.25">
      <c r="A115" s="106" t="s">
        <v>107</v>
      </c>
      <c r="B115" s="105" t="s">
        <v>280</v>
      </c>
      <c r="C115" s="105" t="s">
        <v>320</v>
      </c>
      <c r="D115" s="105" t="s">
        <v>282</v>
      </c>
      <c r="E115" s="105" t="s">
        <v>280</v>
      </c>
      <c r="F115" s="105" t="s">
        <v>280</v>
      </c>
      <c r="G115" s="105"/>
      <c r="H115" s="111">
        <f>H116</f>
        <v>51925</v>
      </c>
      <c r="I115" s="111">
        <f>I116</f>
        <v>51925</v>
      </c>
    </row>
    <row r="116" spans="1:9" ht="47.25" outlineLevel="4" x14ac:dyDescent="0.25">
      <c r="A116" s="106" t="s">
        <v>240</v>
      </c>
      <c r="B116" s="105" t="s">
        <v>280</v>
      </c>
      <c r="C116" s="105" t="s">
        <v>320</v>
      </c>
      <c r="D116" s="105" t="s">
        <v>4</v>
      </c>
      <c r="E116" s="105" t="s">
        <v>280</v>
      </c>
      <c r="F116" s="105" t="s">
        <v>280</v>
      </c>
      <c r="G116" s="105"/>
      <c r="H116" s="111">
        <f>H117</f>
        <v>51925</v>
      </c>
      <c r="I116" s="111">
        <f>I117</f>
        <v>51925</v>
      </c>
    </row>
    <row r="117" spans="1:9" ht="17.25" customHeight="1" outlineLevel="4" x14ac:dyDescent="0.25">
      <c r="A117" s="106" t="s">
        <v>349</v>
      </c>
      <c r="B117" s="105" t="s">
        <v>3</v>
      </c>
      <c r="C117" s="105" t="s">
        <v>320</v>
      </c>
      <c r="D117" s="105" t="s">
        <v>4</v>
      </c>
      <c r="E117" s="105" t="s">
        <v>289</v>
      </c>
      <c r="F117" s="105" t="s">
        <v>290</v>
      </c>
      <c r="G117" s="105"/>
      <c r="H117" s="108">
        <v>51925</v>
      </c>
      <c r="I117" s="108">
        <v>51925</v>
      </c>
    </row>
    <row r="118" spans="1:9" outlineLevel="4" x14ac:dyDescent="0.25">
      <c r="A118" s="106" t="s">
        <v>468</v>
      </c>
      <c r="B118" s="105" t="s">
        <v>280</v>
      </c>
      <c r="C118" s="105" t="s">
        <v>459</v>
      </c>
      <c r="D118" s="105" t="s">
        <v>282</v>
      </c>
      <c r="E118" s="105" t="s">
        <v>280</v>
      </c>
      <c r="F118" s="105" t="s">
        <v>280</v>
      </c>
      <c r="G118" s="105"/>
      <c r="H118" s="111">
        <f>H119</f>
        <v>60000</v>
      </c>
      <c r="I118" s="111">
        <f>I119</f>
        <v>60000</v>
      </c>
    </row>
    <row r="119" spans="1:9" outlineLevel="3" x14ac:dyDescent="0.25">
      <c r="A119" s="106" t="s">
        <v>265</v>
      </c>
      <c r="B119" s="105" t="s">
        <v>280</v>
      </c>
      <c r="C119" s="105" t="s">
        <v>459</v>
      </c>
      <c r="D119" s="105" t="s">
        <v>460</v>
      </c>
      <c r="E119" s="105" t="s">
        <v>280</v>
      </c>
      <c r="F119" s="105" t="s">
        <v>280</v>
      </c>
      <c r="G119" s="105"/>
      <c r="H119" s="111">
        <f>H120</f>
        <v>60000</v>
      </c>
      <c r="I119" s="111">
        <f>I120</f>
        <v>60000</v>
      </c>
    </row>
    <row r="120" spans="1:9" outlineLevel="4" x14ac:dyDescent="0.25">
      <c r="A120" s="106" t="s">
        <v>352</v>
      </c>
      <c r="B120" s="105" t="s">
        <v>3</v>
      </c>
      <c r="C120" s="105" t="s">
        <v>459</v>
      </c>
      <c r="D120" s="105" t="s">
        <v>460</v>
      </c>
      <c r="E120" s="105" t="s">
        <v>289</v>
      </c>
      <c r="F120" s="105" t="s">
        <v>295</v>
      </c>
      <c r="G120" s="105"/>
      <c r="H120" s="108">
        <v>60000</v>
      </c>
      <c r="I120" s="108">
        <v>60000</v>
      </c>
    </row>
    <row r="121" spans="1:9" outlineLevel="1" x14ac:dyDescent="0.25">
      <c r="A121" s="106" t="s">
        <v>367</v>
      </c>
      <c r="B121" s="105" t="s">
        <v>280</v>
      </c>
      <c r="C121" s="105" t="s">
        <v>324</v>
      </c>
      <c r="D121" s="105" t="s">
        <v>282</v>
      </c>
      <c r="E121" s="105" t="s">
        <v>280</v>
      </c>
      <c r="F121" s="105" t="s">
        <v>280</v>
      </c>
      <c r="G121" s="105"/>
      <c r="H121" s="111">
        <f>H122+H125+H128+H132</f>
        <v>955841.7</v>
      </c>
      <c r="I121" s="111">
        <f>I122+I125+I128+I132</f>
        <v>955841.7</v>
      </c>
    </row>
    <row r="122" spans="1:9" outlineLevel="2" x14ac:dyDescent="0.25">
      <c r="A122" s="106" t="s">
        <v>59</v>
      </c>
      <c r="B122" s="105" t="s">
        <v>280</v>
      </c>
      <c r="C122" s="105" t="s">
        <v>325</v>
      </c>
      <c r="D122" s="105" t="s">
        <v>282</v>
      </c>
      <c r="E122" s="105" t="s">
        <v>280</v>
      </c>
      <c r="F122" s="105" t="s">
        <v>280</v>
      </c>
      <c r="G122" s="105"/>
      <c r="H122" s="111">
        <f>H123</f>
        <v>489637.04</v>
      </c>
      <c r="I122" s="111">
        <f>I123</f>
        <v>489637.04</v>
      </c>
    </row>
    <row r="123" spans="1:9" ht="47.25" outlineLevel="3" x14ac:dyDescent="0.25">
      <c r="A123" s="106" t="s">
        <v>251</v>
      </c>
      <c r="B123" s="105" t="s">
        <v>280</v>
      </c>
      <c r="C123" s="105" t="s">
        <v>325</v>
      </c>
      <c r="D123" s="105" t="s">
        <v>16</v>
      </c>
      <c r="E123" s="105" t="s">
        <v>280</v>
      </c>
      <c r="F123" s="105" t="s">
        <v>280</v>
      </c>
      <c r="G123" s="105"/>
      <c r="H123" s="111">
        <f>H124</f>
        <v>489637.04</v>
      </c>
      <c r="I123" s="111">
        <f>I124</f>
        <v>489637.04</v>
      </c>
    </row>
    <row r="124" spans="1:9" ht="47.25" outlineLevel="4" x14ac:dyDescent="0.25">
      <c r="A124" s="106" t="s">
        <v>368</v>
      </c>
      <c r="B124" s="105" t="s">
        <v>3</v>
      </c>
      <c r="C124" s="105" t="s">
        <v>325</v>
      </c>
      <c r="D124" s="105" t="s">
        <v>16</v>
      </c>
      <c r="E124" s="105" t="s">
        <v>326</v>
      </c>
      <c r="F124" s="105" t="s">
        <v>327</v>
      </c>
      <c r="G124" s="105"/>
      <c r="H124" s="108">
        <v>489637.04</v>
      </c>
      <c r="I124" s="108">
        <v>489637.04</v>
      </c>
    </row>
    <row r="125" spans="1:9" outlineLevel="2" x14ac:dyDescent="0.25">
      <c r="A125" s="106" t="s">
        <v>60</v>
      </c>
      <c r="B125" s="105" t="s">
        <v>280</v>
      </c>
      <c r="C125" s="105" t="s">
        <v>328</v>
      </c>
      <c r="D125" s="105" t="s">
        <v>282</v>
      </c>
      <c r="E125" s="105" t="s">
        <v>280</v>
      </c>
      <c r="F125" s="105" t="s">
        <v>280</v>
      </c>
      <c r="G125" s="105"/>
      <c r="H125" s="111">
        <f>H126</f>
        <v>100442.55</v>
      </c>
      <c r="I125" s="111">
        <f>I126</f>
        <v>100442.55</v>
      </c>
    </row>
    <row r="126" spans="1:9" ht="63" outlineLevel="3" x14ac:dyDescent="0.25">
      <c r="A126" s="106" t="s">
        <v>264</v>
      </c>
      <c r="B126" s="105" t="s">
        <v>280</v>
      </c>
      <c r="C126" s="105" t="s">
        <v>328</v>
      </c>
      <c r="D126" s="105" t="s">
        <v>17</v>
      </c>
      <c r="E126" s="105" t="s">
        <v>280</v>
      </c>
      <c r="F126" s="105" t="s">
        <v>280</v>
      </c>
      <c r="G126" s="105"/>
      <c r="H126" s="111">
        <f>H127</f>
        <v>100442.55</v>
      </c>
      <c r="I126" s="111">
        <f>I127</f>
        <v>100442.55</v>
      </c>
    </row>
    <row r="127" spans="1:9" ht="34.5" customHeight="1" outlineLevel="4" x14ac:dyDescent="0.25">
      <c r="A127" s="106" t="s">
        <v>386</v>
      </c>
      <c r="B127" s="105" t="s">
        <v>3</v>
      </c>
      <c r="C127" s="105" t="s">
        <v>328</v>
      </c>
      <c r="D127" s="105" t="s">
        <v>17</v>
      </c>
      <c r="E127" s="105" t="s">
        <v>236</v>
      </c>
      <c r="F127" s="105" t="s">
        <v>329</v>
      </c>
      <c r="G127" s="105"/>
      <c r="H127" s="108">
        <v>100442.55</v>
      </c>
      <c r="I127" s="108">
        <v>100442.55</v>
      </c>
    </row>
    <row r="128" spans="1:9" ht="15" customHeight="1" outlineLevel="2" x14ac:dyDescent="0.25">
      <c r="A128" s="106" t="s">
        <v>62</v>
      </c>
      <c r="B128" s="105" t="s">
        <v>280</v>
      </c>
      <c r="C128" s="105" t="s">
        <v>330</v>
      </c>
      <c r="D128" s="105" t="s">
        <v>282</v>
      </c>
      <c r="E128" s="105" t="s">
        <v>280</v>
      </c>
      <c r="F128" s="105" t="s">
        <v>280</v>
      </c>
      <c r="G128" s="105"/>
      <c r="H128" s="111">
        <f>H129</f>
        <v>275762.11</v>
      </c>
      <c r="I128" s="111">
        <f>I129</f>
        <v>275762.11</v>
      </c>
    </row>
    <row r="129" spans="1:9" outlineLevel="3" x14ac:dyDescent="0.25">
      <c r="A129" s="106" t="s">
        <v>253</v>
      </c>
      <c r="B129" s="105" t="s">
        <v>280</v>
      </c>
      <c r="C129" s="105" t="s">
        <v>330</v>
      </c>
      <c r="D129" s="105" t="s">
        <v>18</v>
      </c>
      <c r="E129" s="105" t="s">
        <v>280</v>
      </c>
      <c r="F129" s="105" t="s">
        <v>280</v>
      </c>
      <c r="G129" s="105"/>
      <c r="H129" s="111">
        <f>H130+H131</f>
        <v>275762.11</v>
      </c>
      <c r="I129" s="111">
        <f>I130+I131</f>
        <v>275762.11</v>
      </c>
    </row>
    <row r="130" spans="1:9" ht="34.5" customHeight="1" outlineLevel="4" x14ac:dyDescent="0.25">
      <c r="A130" s="106" t="s">
        <v>389</v>
      </c>
      <c r="B130" s="105" t="s">
        <v>3</v>
      </c>
      <c r="C130" s="105" t="s">
        <v>330</v>
      </c>
      <c r="D130" s="105" t="s">
        <v>18</v>
      </c>
      <c r="E130" s="105" t="s">
        <v>381</v>
      </c>
      <c r="F130" s="105" t="s">
        <v>382</v>
      </c>
      <c r="G130" s="105"/>
      <c r="H130" s="108">
        <v>4000</v>
      </c>
      <c r="I130" s="108">
        <v>4000</v>
      </c>
    </row>
    <row r="131" spans="1:9" ht="63" outlineLevel="1" x14ac:dyDescent="0.25">
      <c r="A131" s="106" t="s">
        <v>260</v>
      </c>
      <c r="B131" s="105" t="s">
        <v>3</v>
      </c>
      <c r="C131" s="105" t="s">
        <v>330</v>
      </c>
      <c r="D131" s="105" t="s">
        <v>18</v>
      </c>
      <c r="E131" s="105" t="s">
        <v>331</v>
      </c>
      <c r="F131" s="105" t="s">
        <v>316</v>
      </c>
      <c r="G131" s="105"/>
      <c r="H131" s="108">
        <v>271762.11</v>
      </c>
      <c r="I131" s="108">
        <v>271762.11</v>
      </c>
    </row>
    <row r="132" spans="1:9" ht="31.5" outlineLevel="1" x14ac:dyDescent="0.25">
      <c r="A132" s="106" t="s">
        <v>463</v>
      </c>
      <c r="B132" s="105" t="s">
        <v>3</v>
      </c>
      <c r="C132" s="105" t="s">
        <v>330</v>
      </c>
      <c r="D132" s="105">
        <v>5100407060</v>
      </c>
      <c r="E132" s="105"/>
      <c r="F132" s="105"/>
      <c r="G132" s="105"/>
      <c r="H132" s="108">
        <f>H133</f>
        <v>90000</v>
      </c>
      <c r="I132" s="108">
        <f>I133</f>
        <v>90000</v>
      </c>
    </row>
    <row r="133" spans="1:9" ht="31.5" outlineLevel="1" x14ac:dyDescent="0.25">
      <c r="A133" s="106" t="s">
        <v>389</v>
      </c>
      <c r="B133" s="105" t="s">
        <v>3</v>
      </c>
      <c r="C133" s="105" t="s">
        <v>330</v>
      </c>
      <c r="D133" s="105">
        <v>5100407060</v>
      </c>
      <c r="E133" s="105">
        <v>321</v>
      </c>
      <c r="F133" s="105">
        <v>262</v>
      </c>
      <c r="G133" s="105"/>
      <c r="H133" s="108">
        <v>90000</v>
      </c>
      <c r="I133" s="108">
        <v>90000</v>
      </c>
    </row>
    <row r="134" spans="1:9" outlineLevel="2" x14ac:dyDescent="0.25">
      <c r="A134" s="106" t="s">
        <v>369</v>
      </c>
      <c r="B134" s="105" t="s">
        <v>280</v>
      </c>
      <c r="C134" s="105" t="s">
        <v>332</v>
      </c>
      <c r="D134" s="105" t="s">
        <v>282</v>
      </c>
      <c r="E134" s="105" t="s">
        <v>280</v>
      </c>
      <c r="F134" s="105" t="s">
        <v>280</v>
      </c>
      <c r="G134" s="105"/>
      <c r="H134" s="111">
        <f t="shared" ref="H134:I136" si="0">H135</f>
        <v>8972586</v>
      </c>
      <c r="I134" s="111">
        <f t="shared" si="0"/>
        <v>8972586</v>
      </c>
    </row>
    <row r="135" spans="1:9" outlineLevel="3" x14ac:dyDescent="0.25">
      <c r="A135" s="106" t="s">
        <v>64</v>
      </c>
      <c r="B135" s="105" t="s">
        <v>280</v>
      </c>
      <c r="C135" s="105" t="s">
        <v>333</v>
      </c>
      <c r="D135" s="105" t="s">
        <v>282</v>
      </c>
      <c r="E135" s="105" t="s">
        <v>280</v>
      </c>
      <c r="F135" s="105" t="s">
        <v>280</v>
      </c>
      <c r="G135" s="105"/>
      <c r="H135" s="111">
        <f t="shared" si="0"/>
        <v>8972586</v>
      </c>
      <c r="I135" s="111">
        <f t="shared" si="0"/>
        <v>8972586</v>
      </c>
    </row>
    <row r="136" spans="1:9" ht="31.5" outlineLevel="4" x14ac:dyDescent="0.25">
      <c r="A136" s="106" t="s">
        <v>256</v>
      </c>
      <c r="B136" s="105" t="s">
        <v>280</v>
      </c>
      <c r="C136" s="105" t="s">
        <v>333</v>
      </c>
      <c r="D136" s="105" t="s">
        <v>19</v>
      </c>
      <c r="E136" s="105" t="s">
        <v>280</v>
      </c>
      <c r="F136" s="105" t="s">
        <v>280</v>
      </c>
      <c r="G136" s="105"/>
      <c r="H136" s="111">
        <f t="shared" si="0"/>
        <v>8972586</v>
      </c>
      <c r="I136" s="111">
        <f t="shared" si="0"/>
        <v>8972586</v>
      </c>
    </row>
    <row r="137" spans="1:9" ht="33" customHeight="1" outlineLevel="3" x14ac:dyDescent="0.25">
      <c r="A137" s="106" t="s">
        <v>370</v>
      </c>
      <c r="B137" s="105" t="s">
        <v>3</v>
      </c>
      <c r="C137" s="105" t="s">
        <v>333</v>
      </c>
      <c r="D137" s="105" t="s">
        <v>19</v>
      </c>
      <c r="E137" s="105" t="s">
        <v>334</v>
      </c>
      <c r="F137" s="105" t="s">
        <v>335</v>
      </c>
      <c r="G137" s="105"/>
      <c r="H137" s="108">
        <v>8972586</v>
      </c>
      <c r="I137" s="108">
        <v>8972586</v>
      </c>
    </row>
    <row r="138" spans="1:9" ht="18" customHeight="1" outlineLevel="4" x14ac:dyDescent="0.25">
      <c r="A138" s="106" t="s">
        <v>371</v>
      </c>
      <c r="B138" s="105" t="s">
        <v>280</v>
      </c>
      <c r="C138" s="105" t="s">
        <v>336</v>
      </c>
      <c r="D138" s="105" t="s">
        <v>282</v>
      </c>
      <c r="E138" s="105" t="s">
        <v>280</v>
      </c>
      <c r="F138" s="105" t="s">
        <v>280</v>
      </c>
      <c r="G138" s="105"/>
      <c r="H138" s="111">
        <f>H139+H142</f>
        <v>198298</v>
      </c>
      <c r="I138" s="111">
        <f>I139+I142</f>
        <v>198298</v>
      </c>
    </row>
    <row r="139" spans="1:9" outlineLevel="4" x14ac:dyDescent="0.25">
      <c r="A139" s="106" t="s">
        <v>151</v>
      </c>
      <c r="B139" s="105" t="s">
        <v>280</v>
      </c>
      <c r="C139" s="105" t="s">
        <v>337</v>
      </c>
      <c r="D139" s="105" t="s">
        <v>282</v>
      </c>
      <c r="E139" s="105" t="s">
        <v>280</v>
      </c>
      <c r="F139" s="105" t="s">
        <v>280</v>
      </c>
      <c r="G139" s="105"/>
      <c r="H139" s="111">
        <v>83712</v>
      </c>
      <c r="I139" s="111">
        <v>83712</v>
      </c>
    </row>
    <row r="140" spans="1:9" ht="50.25" customHeight="1" outlineLevel="1" x14ac:dyDescent="0.25">
      <c r="A140" s="106" t="s">
        <v>262</v>
      </c>
      <c r="B140" s="105" t="s">
        <v>280</v>
      </c>
      <c r="C140" s="105" t="s">
        <v>337</v>
      </c>
      <c r="D140" s="105" t="s">
        <v>20</v>
      </c>
      <c r="E140" s="105" t="s">
        <v>280</v>
      </c>
      <c r="F140" s="105" t="s">
        <v>280</v>
      </c>
      <c r="G140" s="105"/>
      <c r="H140" s="111">
        <v>83712</v>
      </c>
      <c r="I140" s="111">
        <v>83712</v>
      </c>
    </row>
    <row r="141" spans="1:9" ht="33" customHeight="1" outlineLevel="2" x14ac:dyDescent="0.25">
      <c r="A141" s="106" t="s">
        <v>386</v>
      </c>
      <c r="B141" s="105" t="s">
        <v>3</v>
      </c>
      <c r="C141" s="105" t="s">
        <v>337</v>
      </c>
      <c r="D141" s="105" t="s">
        <v>20</v>
      </c>
      <c r="E141" s="105" t="s">
        <v>236</v>
      </c>
      <c r="F141" s="105" t="s">
        <v>329</v>
      </c>
      <c r="G141" s="105"/>
      <c r="H141" s="108">
        <v>83712</v>
      </c>
      <c r="I141" s="108">
        <v>83712</v>
      </c>
    </row>
    <row r="142" spans="1:9" outlineLevel="3" x14ac:dyDescent="0.25">
      <c r="A142" s="106" t="s">
        <v>66</v>
      </c>
      <c r="B142" s="105" t="s">
        <v>280</v>
      </c>
      <c r="C142" s="105" t="s">
        <v>338</v>
      </c>
      <c r="D142" s="105" t="s">
        <v>282</v>
      </c>
      <c r="E142" s="105" t="s">
        <v>280</v>
      </c>
      <c r="F142" s="105" t="s">
        <v>280</v>
      </c>
      <c r="G142" s="105"/>
      <c r="H142" s="111">
        <f>H143</f>
        <v>114586</v>
      </c>
      <c r="I142" s="111">
        <f>I143</f>
        <v>114586</v>
      </c>
    </row>
    <row r="143" spans="1:9" ht="18" customHeight="1" outlineLevel="4" x14ac:dyDescent="0.25">
      <c r="A143" s="106" t="s">
        <v>271</v>
      </c>
      <c r="B143" s="105" t="s">
        <v>280</v>
      </c>
      <c r="C143" s="105" t="s">
        <v>338</v>
      </c>
      <c r="D143" s="105" t="s">
        <v>21</v>
      </c>
      <c r="E143" s="105" t="s">
        <v>280</v>
      </c>
      <c r="F143" s="105" t="s">
        <v>280</v>
      </c>
      <c r="G143" s="105"/>
      <c r="H143" s="111">
        <f>H144</f>
        <v>114586</v>
      </c>
      <c r="I143" s="111">
        <f>I144</f>
        <v>114586</v>
      </c>
    </row>
    <row r="144" spans="1:9" outlineLevel="2" x14ac:dyDescent="0.25">
      <c r="A144" s="106" t="s">
        <v>349</v>
      </c>
      <c r="B144" s="105" t="s">
        <v>3</v>
      </c>
      <c r="C144" s="105" t="s">
        <v>338</v>
      </c>
      <c r="D144" s="105" t="s">
        <v>21</v>
      </c>
      <c r="E144" s="105" t="s">
        <v>289</v>
      </c>
      <c r="F144" s="105" t="s">
        <v>290</v>
      </c>
      <c r="G144" s="105"/>
      <c r="H144" s="108">
        <v>114586</v>
      </c>
      <c r="I144" s="108">
        <v>114586</v>
      </c>
    </row>
    <row r="145" spans="1:9" ht="47.25" outlineLevel="3" x14ac:dyDescent="0.25">
      <c r="A145" s="104" t="s">
        <v>372</v>
      </c>
      <c r="B145" s="120" t="s">
        <v>280</v>
      </c>
      <c r="C145" s="120" t="s">
        <v>281</v>
      </c>
      <c r="D145" s="120" t="s">
        <v>282</v>
      </c>
      <c r="E145" s="120" t="s">
        <v>280</v>
      </c>
      <c r="F145" s="120" t="s">
        <v>280</v>
      </c>
      <c r="G145" s="120"/>
      <c r="H145" s="107">
        <f>H146</f>
        <v>13274985.470000001</v>
      </c>
      <c r="I145" s="107">
        <f>I146</f>
        <v>13274736.48</v>
      </c>
    </row>
    <row r="146" spans="1:9" outlineLevel="4" x14ac:dyDescent="0.25">
      <c r="A146" s="106" t="s">
        <v>366</v>
      </c>
      <c r="B146" s="105" t="s">
        <v>280</v>
      </c>
      <c r="C146" s="105" t="s">
        <v>321</v>
      </c>
      <c r="D146" s="105" t="s">
        <v>282</v>
      </c>
      <c r="E146" s="105" t="s">
        <v>280</v>
      </c>
      <c r="F146" s="105" t="s">
        <v>280</v>
      </c>
      <c r="G146" s="105"/>
      <c r="H146" s="111">
        <f>H147</f>
        <v>13274985.470000001</v>
      </c>
      <c r="I146" s="111">
        <f>I147</f>
        <v>13274736.48</v>
      </c>
    </row>
    <row r="147" spans="1:9" x14ac:dyDescent="0.25">
      <c r="A147" s="106" t="s">
        <v>56</v>
      </c>
      <c r="B147" s="105" t="s">
        <v>280</v>
      </c>
      <c r="C147" s="105" t="s">
        <v>322</v>
      </c>
      <c r="D147" s="105" t="s">
        <v>282</v>
      </c>
      <c r="E147" s="105" t="s">
        <v>280</v>
      </c>
      <c r="F147" s="105" t="s">
        <v>280</v>
      </c>
      <c r="G147" s="105"/>
      <c r="H147" s="111">
        <f>H148+H150+H164+H169+H172</f>
        <v>13274985.470000001</v>
      </c>
      <c r="I147" s="111">
        <f>I148+I150+I164+I169+I172</f>
        <v>13274736.48</v>
      </c>
    </row>
    <row r="148" spans="1:9" ht="31.5" outlineLevel="1" x14ac:dyDescent="0.25">
      <c r="A148" s="106" t="s">
        <v>390</v>
      </c>
      <c r="B148" s="105" t="s">
        <v>280</v>
      </c>
      <c r="C148" s="105" t="s">
        <v>322</v>
      </c>
      <c r="D148" s="105" t="s">
        <v>383</v>
      </c>
      <c r="E148" s="105" t="s">
        <v>280</v>
      </c>
      <c r="F148" s="105" t="s">
        <v>280</v>
      </c>
      <c r="G148" s="105"/>
      <c r="H148" s="111">
        <f>H149</f>
        <v>22234.52</v>
      </c>
      <c r="I148" s="111">
        <f>I149</f>
        <v>22234.52</v>
      </c>
    </row>
    <row r="149" spans="1:9" ht="31.5" outlineLevel="2" x14ac:dyDescent="0.25">
      <c r="A149" s="106" t="s">
        <v>270</v>
      </c>
      <c r="B149" s="105" t="s">
        <v>3</v>
      </c>
      <c r="C149" s="105" t="s">
        <v>322</v>
      </c>
      <c r="D149" s="105" t="s">
        <v>383</v>
      </c>
      <c r="E149" s="105" t="s">
        <v>340</v>
      </c>
      <c r="F149" s="105" t="s">
        <v>303</v>
      </c>
      <c r="G149" s="105"/>
      <c r="H149" s="108">
        <v>22234.52</v>
      </c>
      <c r="I149" s="108">
        <v>22234.52</v>
      </c>
    </row>
    <row r="150" spans="1:9" ht="31.5" outlineLevel="3" x14ac:dyDescent="0.25">
      <c r="A150" s="106" t="s">
        <v>248</v>
      </c>
      <c r="B150" s="105" t="s">
        <v>280</v>
      </c>
      <c r="C150" s="105" t="s">
        <v>322</v>
      </c>
      <c r="D150" s="105" t="s">
        <v>22</v>
      </c>
      <c r="E150" s="105" t="s">
        <v>280</v>
      </c>
      <c r="F150" s="105" t="s">
        <v>280</v>
      </c>
      <c r="G150" s="105"/>
      <c r="H150" s="111">
        <f>H151+H152+H153+H154+H155+H156+H157+H158+H159+H160+H161+H162+H163</f>
        <v>10338071.180000002</v>
      </c>
      <c r="I150" s="111">
        <f>I151+I152+I153+I154+I155+I156+I157+I158+I159+I160+I161+I162+I163</f>
        <v>10337822.190000001</v>
      </c>
    </row>
    <row r="151" spans="1:9" ht="15.75" customHeight="1" outlineLevel="4" x14ac:dyDescent="0.25">
      <c r="A151" s="106" t="s">
        <v>346</v>
      </c>
      <c r="B151" s="105" t="s">
        <v>3</v>
      </c>
      <c r="C151" s="105" t="s">
        <v>322</v>
      </c>
      <c r="D151" s="105" t="s">
        <v>22</v>
      </c>
      <c r="E151" s="105" t="s">
        <v>339</v>
      </c>
      <c r="F151" s="105" t="s">
        <v>286</v>
      </c>
      <c r="G151" s="105"/>
      <c r="H151" s="111">
        <v>6822899.1299999999</v>
      </c>
      <c r="I151" s="111">
        <v>6822899.1299999999</v>
      </c>
    </row>
    <row r="152" spans="1:9" ht="31.5" outlineLevel="4" x14ac:dyDescent="0.25">
      <c r="A152" s="106" t="s">
        <v>350</v>
      </c>
      <c r="B152" s="105" t="s">
        <v>3</v>
      </c>
      <c r="C152" s="105" t="s">
        <v>322</v>
      </c>
      <c r="D152" s="105" t="s">
        <v>22</v>
      </c>
      <c r="E152" s="105" t="s">
        <v>339</v>
      </c>
      <c r="F152" s="105" t="s">
        <v>293</v>
      </c>
      <c r="G152" s="105"/>
      <c r="H152" s="111">
        <v>3058.87</v>
      </c>
      <c r="I152" s="111">
        <v>3058.87</v>
      </c>
    </row>
    <row r="153" spans="1:9" outlineLevel="4" x14ac:dyDescent="0.25">
      <c r="A153" s="106" t="s">
        <v>347</v>
      </c>
      <c r="B153" s="105" t="s">
        <v>3</v>
      </c>
      <c r="C153" s="105" t="s">
        <v>322</v>
      </c>
      <c r="D153" s="105" t="s">
        <v>22</v>
      </c>
      <c r="E153" s="105" t="s">
        <v>341</v>
      </c>
      <c r="F153" s="105" t="s">
        <v>288</v>
      </c>
      <c r="G153" s="105"/>
      <c r="H153" s="111">
        <v>2061732.49</v>
      </c>
      <c r="I153" s="111">
        <v>2061732.49</v>
      </c>
    </row>
    <row r="154" spans="1:9" outlineLevel="4" x14ac:dyDescent="0.25">
      <c r="A154" s="106" t="s">
        <v>351</v>
      </c>
      <c r="B154" s="105" t="s">
        <v>3</v>
      </c>
      <c r="C154" s="105" t="s">
        <v>322</v>
      </c>
      <c r="D154" s="105" t="s">
        <v>22</v>
      </c>
      <c r="E154" s="105" t="s">
        <v>289</v>
      </c>
      <c r="F154" s="105" t="s">
        <v>294</v>
      </c>
      <c r="G154" s="105"/>
      <c r="H154" s="111">
        <v>22758.240000000002</v>
      </c>
      <c r="I154" s="111">
        <v>22509.26</v>
      </c>
    </row>
    <row r="155" spans="1:9" outlineLevel="4" x14ac:dyDescent="0.25">
      <c r="A155" s="106" t="s">
        <v>352</v>
      </c>
      <c r="B155" s="105" t="s">
        <v>3</v>
      </c>
      <c r="C155" s="105" t="s">
        <v>322</v>
      </c>
      <c r="D155" s="105" t="s">
        <v>22</v>
      </c>
      <c r="E155" s="105" t="s">
        <v>289</v>
      </c>
      <c r="F155" s="105" t="s">
        <v>295</v>
      </c>
      <c r="G155" s="105"/>
      <c r="H155" s="111">
        <v>53500</v>
      </c>
      <c r="I155" s="111">
        <v>53500</v>
      </c>
    </row>
    <row r="156" spans="1:9" outlineLevel="4" x14ac:dyDescent="0.25">
      <c r="A156" s="106" t="s">
        <v>353</v>
      </c>
      <c r="B156" s="105" t="s">
        <v>3</v>
      </c>
      <c r="C156" s="105" t="s">
        <v>322</v>
      </c>
      <c r="D156" s="105" t="s">
        <v>22</v>
      </c>
      <c r="E156" s="105" t="s">
        <v>289</v>
      </c>
      <c r="F156" s="105" t="s">
        <v>296</v>
      </c>
      <c r="G156" s="105"/>
      <c r="H156" s="111">
        <v>85763.26</v>
      </c>
      <c r="I156" s="111">
        <v>85763.25</v>
      </c>
    </row>
    <row r="157" spans="1:9" outlineLevel="4" x14ac:dyDescent="0.25">
      <c r="A157" s="106" t="s">
        <v>354</v>
      </c>
      <c r="B157" s="105" t="s">
        <v>3</v>
      </c>
      <c r="C157" s="105" t="s">
        <v>322</v>
      </c>
      <c r="D157" s="105" t="s">
        <v>22</v>
      </c>
      <c r="E157" s="105" t="s">
        <v>289</v>
      </c>
      <c r="F157" s="105" t="s">
        <v>297</v>
      </c>
      <c r="G157" s="105"/>
      <c r="H157" s="111">
        <v>192864</v>
      </c>
      <c r="I157" s="111">
        <v>192864</v>
      </c>
    </row>
    <row r="158" spans="1:9" outlineLevel="4" x14ac:dyDescent="0.25">
      <c r="A158" s="106" t="s">
        <v>349</v>
      </c>
      <c r="B158" s="105" t="s">
        <v>3</v>
      </c>
      <c r="C158" s="105" t="s">
        <v>322</v>
      </c>
      <c r="D158" s="105" t="s">
        <v>22</v>
      </c>
      <c r="E158" s="105" t="s">
        <v>289</v>
      </c>
      <c r="F158" s="105" t="s">
        <v>290</v>
      </c>
      <c r="G158" s="105"/>
      <c r="H158" s="111">
        <v>117561.3</v>
      </c>
      <c r="I158" s="111">
        <v>117561.3</v>
      </c>
    </row>
    <row r="159" spans="1:9" outlineLevel="4" x14ac:dyDescent="0.25">
      <c r="A159" s="106" t="s">
        <v>355</v>
      </c>
      <c r="B159" s="105" t="s">
        <v>3</v>
      </c>
      <c r="C159" s="105" t="s">
        <v>322</v>
      </c>
      <c r="D159" s="105" t="s">
        <v>22</v>
      </c>
      <c r="E159" s="105" t="s">
        <v>289</v>
      </c>
      <c r="F159" s="105">
        <v>310</v>
      </c>
      <c r="G159" s="105"/>
      <c r="H159" s="111">
        <v>262626.99</v>
      </c>
      <c r="I159" s="111">
        <v>262626.99</v>
      </c>
    </row>
    <row r="160" spans="1:9" ht="17.25" customHeight="1" outlineLevel="4" x14ac:dyDescent="0.25">
      <c r="A160" s="106" t="s">
        <v>348</v>
      </c>
      <c r="B160" s="105" t="s">
        <v>3</v>
      </c>
      <c r="C160" s="105" t="s">
        <v>322</v>
      </c>
      <c r="D160" s="105" t="s">
        <v>22</v>
      </c>
      <c r="E160" s="105" t="s">
        <v>289</v>
      </c>
      <c r="F160" s="105" t="s">
        <v>291</v>
      </c>
      <c r="G160" s="105"/>
      <c r="H160" s="111">
        <v>60000</v>
      </c>
      <c r="I160" s="111">
        <v>60000</v>
      </c>
    </row>
    <row r="161" spans="1:9" outlineLevel="4" x14ac:dyDescent="0.25">
      <c r="A161" s="106" t="s">
        <v>353</v>
      </c>
      <c r="B161" s="105" t="s">
        <v>3</v>
      </c>
      <c r="C161" s="105" t="s">
        <v>322</v>
      </c>
      <c r="D161" s="105" t="s">
        <v>22</v>
      </c>
      <c r="E161" s="105" t="s">
        <v>298</v>
      </c>
      <c r="F161" s="105" t="s">
        <v>296</v>
      </c>
      <c r="G161" s="105"/>
      <c r="H161" s="111">
        <v>654708.49</v>
      </c>
      <c r="I161" s="111">
        <v>654708.49</v>
      </c>
    </row>
    <row r="162" spans="1:9" ht="32.25" customHeight="1" outlineLevel="4" x14ac:dyDescent="0.25">
      <c r="A162" s="106" t="s">
        <v>358</v>
      </c>
      <c r="B162" s="105" t="s">
        <v>3</v>
      </c>
      <c r="C162" s="105" t="s">
        <v>322</v>
      </c>
      <c r="D162" s="105" t="s">
        <v>22</v>
      </c>
      <c r="E162" s="105" t="s">
        <v>304</v>
      </c>
      <c r="F162" s="105" t="s">
        <v>305</v>
      </c>
      <c r="G162" s="105"/>
      <c r="H162" s="111">
        <v>500</v>
      </c>
      <c r="I162" s="111">
        <v>500</v>
      </c>
    </row>
    <row r="163" spans="1:9" ht="32.25" customHeight="1" outlineLevel="4" x14ac:dyDescent="0.25">
      <c r="A163" s="106" t="s">
        <v>364</v>
      </c>
      <c r="B163" s="105" t="s">
        <v>3</v>
      </c>
      <c r="C163" s="105" t="s">
        <v>322</v>
      </c>
      <c r="D163" s="105" t="s">
        <v>22</v>
      </c>
      <c r="E163" s="105" t="s">
        <v>304</v>
      </c>
      <c r="F163" s="105" t="s">
        <v>318</v>
      </c>
      <c r="G163" s="105"/>
      <c r="H163" s="111">
        <v>98.41</v>
      </c>
      <c r="I163" s="111">
        <v>98.41</v>
      </c>
    </row>
    <row r="164" spans="1:9" ht="50.25" customHeight="1" outlineLevel="4" x14ac:dyDescent="0.25">
      <c r="A164" s="106" t="s">
        <v>249</v>
      </c>
      <c r="B164" s="105" t="s">
        <v>280</v>
      </c>
      <c r="C164" s="105" t="s">
        <v>322</v>
      </c>
      <c r="D164" s="105" t="s">
        <v>143</v>
      </c>
      <c r="E164" s="105" t="s">
        <v>280</v>
      </c>
      <c r="F164" s="105" t="s">
        <v>280</v>
      </c>
      <c r="G164" s="105"/>
      <c r="H164" s="111">
        <f>H165+H166+H167+H168</f>
        <v>1338992.77</v>
      </c>
      <c r="I164" s="111">
        <f>I165+I166+I167+I168</f>
        <v>1338992.77</v>
      </c>
    </row>
    <row r="165" spans="1:9" outlineLevel="3" x14ac:dyDescent="0.25">
      <c r="A165" s="106" t="s">
        <v>346</v>
      </c>
      <c r="B165" s="105" t="s">
        <v>3</v>
      </c>
      <c r="C165" s="105" t="s">
        <v>322</v>
      </c>
      <c r="D165" s="105" t="s">
        <v>143</v>
      </c>
      <c r="E165" s="105" t="s">
        <v>339</v>
      </c>
      <c r="F165" s="105" t="s">
        <v>286</v>
      </c>
      <c r="G165" s="105"/>
      <c r="H165" s="111">
        <v>456376.61</v>
      </c>
      <c r="I165" s="111">
        <v>456376.61</v>
      </c>
    </row>
    <row r="166" spans="1:9" outlineLevel="4" x14ac:dyDescent="0.25">
      <c r="A166" s="106" t="s">
        <v>347</v>
      </c>
      <c r="B166" s="105" t="s">
        <v>3</v>
      </c>
      <c r="C166" s="105" t="s">
        <v>322</v>
      </c>
      <c r="D166" s="105" t="s">
        <v>143</v>
      </c>
      <c r="E166" s="105" t="s">
        <v>341</v>
      </c>
      <c r="F166" s="105" t="s">
        <v>288</v>
      </c>
      <c r="G166" s="105"/>
      <c r="H166" s="111">
        <v>135003.66</v>
      </c>
      <c r="I166" s="111">
        <v>135003.66</v>
      </c>
    </row>
    <row r="167" spans="1:9" ht="49.5" customHeight="1" outlineLevel="4" x14ac:dyDescent="0.25">
      <c r="A167" s="106" t="s">
        <v>391</v>
      </c>
      <c r="B167" s="105" t="s">
        <v>3</v>
      </c>
      <c r="C167" s="105" t="s">
        <v>322</v>
      </c>
      <c r="D167" s="105" t="s">
        <v>143</v>
      </c>
      <c r="E167" s="105" t="s">
        <v>289</v>
      </c>
      <c r="F167" s="105" t="s">
        <v>384</v>
      </c>
      <c r="G167" s="105"/>
      <c r="H167" s="111">
        <v>1120</v>
      </c>
      <c r="I167" s="111">
        <v>1120</v>
      </c>
    </row>
    <row r="168" spans="1:9" outlineLevel="4" x14ac:dyDescent="0.25">
      <c r="A168" s="106" t="s">
        <v>349</v>
      </c>
      <c r="B168" s="105" t="s">
        <v>3</v>
      </c>
      <c r="C168" s="105" t="s">
        <v>322</v>
      </c>
      <c r="D168" s="105" t="s">
        <v>143</v>
      </c>
      <c r="E168" s="105" t="s">
        <v>289</v>
      </c>
      <c r="F168" s="105" t="s">
        <v>290</v>
      </c>
      <c r="G168" s="105"/>
      <c r="H168" s="111">
        <v>746492.5</v>
      </c>
      <c r="I168" s="111">
        <v>746492.5</v>
      </c>
    </row>
    <row r="169" spans="1:9" ht="31.5" outlineLevel="4" x14ac:dyDescent="0.25">
      <c r="A169" s="106" t="s">
        <v>250</v>
      </c>
      <c r="B169" s="105" t="s">
        <v>280</v>
      </c>
      <c r="C169" s="105" t="s">
        <v>322</v>
      </c>
      <c r="D169" s="105" t="s">
        <v>23</v>
      </c>
      <c r="E169" s="105" t="s">
        <v>280</v>
      </c>
      <c r="F169" s="105" t="s">
        <v>280</v>
      </c>
      <c r="G169" s="105"/>
      <c r="H169" s="111">
        <f>H170+H171</f>
        <v>575687</v>
      </c>
      <c r="I169" s="111">
        <f>I170+I171</f>
        <v>575687</v>
      </c>
    </row>
    <row r="170" spans="1:9" outlineLevel="4" x14ac:dyDescent="0.25">
      <c r="A170" s="106" t="s">
        <v>349</v>
      </c>
      <c r="B170" s="105" t="s">
        <v>3</v>
      </c>
      <c r="C170" s="105" t="s">
        <v>322</v>
      </c>
      <c r="D170" s="105" t="s">
        <v>23</v>
      </c>
      <c r="E170" s="105" t="s">
        <v>289</v>
      </c>
      <c r="F170" s="105" t="s">
        <v>290</v>
      </c>
      <c r="G170" s="105"/>
      <c r="H170" s="108">
        <v>530687</v>
      </c>
      <c r="I170" s="108">
        <v>530687</v>
      </c>
    </row>
    <row r="171" spans="1:9" ht="31.5" outlineLevel="4" x14ac:dyDescent="0.25">
      <c r="A171" s="106" t="s">
        <v>357</v>
      </c>
      <c r="B171" s="105" t="s">
        <v>3</v>
      </c>
      <c r="C171" s="105" t="s">
        <v>322</v>
      </c>
      <c r="D171" s="105" t="s">
        <v>23</v>
      </c>
      <c r="E171" s="105" t="s">
        <v>289</v>
      </c>
      <c r="F171" s="105" t="s">
        <v>302</v>
      </c>
      <c r="G171" s="105"/>
      <c r="H171" s="108">
        <v>45000</v>
      </c>
      <c r="I171" s="108">
        <v>45000</v>
      </c>
    </row>
    <row r="172" spans="1:9" ht="31.5" outlineLevel="4" x14ac:dyDescent="0.25">
      <c r="A172" s="106" t="s">
        <v>259</v>
      </c>
      <c r="B172" s="105" t="s">
        <v>3</v>
      </c>
      <c r="C172" s="105" t="s">
        <v>322</v>
      </c>
      <c r="D172" s="105">
        <v>5100700150</v>
      </c>
      <c r="E172" s="105"/>
      <c r="F172" s="105"/>
      <c r="G172" s="105"/>
      <c r="H172" s="108">
        <f>H173</f>
        <v>1000000</v>
      </c>
      <c r="I172" s="108">
        <f>I173</f>
        <v>1000000</v>
      </c>
    </row>
    <row r="173" spans="1:9" outlineLevel="4" x14ac:dyDescent="0.25">
      <c r="A173" s="106" t="s">
        <v>355</v>
      </c>
      <c r="B173" s="105" t="s">
        <v>3</v>
      </c>
      <c r="C173" s="105" t="s">
        <v>322</v>
      </c>
      <c r="D173" s="105">
        <v>5100700150</v>
      </c>
      <c r="E173" s="105">
        <v>244</v>
      </c>
      <c r="F173" s="105">
        <v>310</v>
      </c>
      <c r="G173" s="105"/>
      <c r="H173" s="108">
        <v>1000000</v>
      </c>
      <c r="I173" s="108">
        <v>1000000</v>
      </c>
    </row>
    <row r="174" spans="1:9" ht="47.25" outlineLevel="3" x14ac:dyDescent="0.25">
      <c r="A174" s="104" t="s">
        <v>373</v>
      </c>
      <c r="B174" s="120" t="s">
        <v>280</v>
      </c>
      <c r="C174" s="120" t="s">
        <v>281</v>
      </c>
      <c r="D174" s="120" t="s">
        <v>282</v>
      </c>
      <c r="E174" s="120" t="s">
        <v>280</v>
      </c>
      <c r="F174" s="120" t="s">
        <v>280</v>
      </c>
      <c r="G174" s="120"/>
      <c r="H174" s="107">
        <f>H175</f>
        <v>5576187.2400000002</v>
      </c>
      <c r="I174" s="107">
        <f>I175</f>
        <v>5576187.2400000002</v>
      </c>
    </row>
    <row r="175" spans="1:9" outlineLevel="4" x14ac:dyDescent="0.25">
      <c r="A175" s="106" t="s">
        <v>366</v>
      </c>
      <c r="B175" s="105" t="s">
        <v>280</v>
      </c>
      <c r="C175" s="105" t="s">
        <v>321</v>
      </c>
      <c r="D175" s="105" t="s">
        <v>282</v>
      </c>
      <c r="E175" s="105" t="s">
        <v>280</v>
      </c>
      <c r="F175" s="105" t="s">
        <v>280</v>
      </c>
      <c r="G175" s="105"/>
      <c r="H175" s="111">
        <f>H176</f>
        <v>5576187.2400000002</v>
      </c>
      <c r="I175" s="111">
        <f>I176</f>
        <v>5576187.2400000002</v>
      </c>
    </row>
    <row r="176" spans="1:9" outlineLevel="4" x14ac:dyDescent="0.25">
      <c r="A176" s="106" t="s">
        <v>56</v>
      </c>
      <c r="B176" s="105" t="s">
        <v>280</v>
      </c>
      <c r="C176" s="105" t="s">
        <v>322</v>
      </c>
      <c r="D176" s="105" t="s">
        <v>282</v>
      </c>
      <c r="E176" s="105" t="s">
        <v>280</v>
      </c>
      <c r="F176" s="105" t="s">
        <v>280</v>
      </c>
      <c r="G176" s="105"/>
      <c r="H176" s="111">
        <f>H177+H190</f>
        <v>5576187.2400000002</v>
      </c>
      <c r="I176" s="111">
        <f>I177+I190</f>
        <v>5576187.2400000002</v>
      </c>
    </row>
    <row r="177" spans="1:9" ht="31.5" outlineLevel="4" x14ac:dyDescent="0.25">
      <c r="A177" s="106" t="s">
        <v>248</v>
      </c>
      <c r="B177" s="105" t="s">
        <v>280</v>
      </c>
      <c r="C177" s="105" t="s">
        <v>322</v>
      </c>
      <c r="D177" s="105" t="s">
        <v>22</v>
      </c>
      <c r="E177" s="105" t="s">
        <v>280</v>
      </c>
      <c r="F177" s="105" t="s">
        <v>280</v>
      </c>
      <c r="G177" s="105"/>
      <c r="H177" s="111">
        <f>H178+H179+H180+H181+H182+H183+H184+H185+H186+H187+H188+H189</f>
        <v>5546187.2400000002</v>
      </c>
      <c r="I177" s="111">
        <f>I178+I179+I180+I181+I182+I183+I184+I185+I186+I187+I188+I189</f>
        <v>5546187.2400000002</v>
      </c>
    </row>
    <row r="178" spans="1:9" x14ac:dyDescent="0.25">
      <c r="A178" s="106" t="s">
        <v>346</v>
      </c>
      <c r="B178" s="105" t="s">
        <v>3</v>
      </c>
      <c r="C178" s="105" t="s">
        <v>322</v>
      </c>
      <c r="D178" s="105" t="s">
        <v>22</v>
      </c>
      <c r="E178" s="105" t="s">
        <v>339</v>
      </c>
      <c r="F178" s="105" t="s">
        <v>286</v>
      </c>
      <c r="G178" s="105"/>
      <c r="H178" s="111">
        <v>3374425.2</v>
      </c>
      <c r="I178" s="111">
        <v>3374425.2</v>
      </c>
    </row>
    <row r="179" spans="1:9" ht="31.5" outlineLevel="1" x14ac:dyDescent="0.25">
      <c r="A179" s="106" t="s">
        <v>350</v>
      </c>
      <c r="B179" s="105" t="s">
        <v>3</v>
      </c>
      <c r="C179" s="105" t="s">
        <v>322</v>
      </c>
      <c r="D179" s="105" t="s">
        <v>22</v>
      </c>
      <c r="E179" s="105" t="s">
        <v>339</v>
      </c>
      <c r="F179" s="105" t="s">
        <v>293</v>
      </c>
      <c r="G179" s="105"/>
      <c r="H179" s="111">
        <v>24970.46</v>
      </c>
      <c r="I179" s="111">
        <v>24970.46</v>
      </c>
    </row>
    <row r="180" spans="1:9" outlineLevel="2" x14ac:dyDescent="0.25">
      <c r="A180" s="106" t="s">
        <v>347</v>
      </c>
      <c r="B180" s="105" t="s">
        <v>3</v>
      </c>
      <c r="C180" s="105" t="s">
        <v>322</v>
      </c>
      <c r="D180" s="105" t="s">
        <v>22</v>
      </c>
      <c r="E180" s="105" t="s">
        <v>341</v>
      </c>
      <c r="F180" s="105" t="s">
        <v>288</v>
      </c>
      <c r="G180" s="105"/>
      <c r="H180" s="111">
        <v>1011828.44</v>
      </c>
      <c r="I180" s="111">
        <v>1011828.44</v>
      </c>
    </row>
    <row r="181" spans="1:9" outlineLevel="3" x14ac:dyDescent="0.25">
      <c r="A181" s="106" t="s">
        <v>351</v>
      </c>
      <c r="B181" s="105" t="s">
        <v>3</v>
      </c>
      <c r="C181" s="105" t="s">
        <v>322</v>
      </c>
      <c r="D181" s="105" t="s">
        <v>22</v>
      </c>
      <c r="E181" s="105" t="s">
        <v>289</v>
      </c>
      <c r="F181" s="105" t="s">
        <v>294</v>
      </c>
      <c r="G181" s="105"/>
      <c r="H181" s="111">
        <v>32296.48</v>
      </c>
      <c r="I181" s="111">
        <v>32296.48</v>
      </c>
    </row>
    <row r="182" spans="1:9" outlineLevel="3" x14ac:dyDescent="0.25">
      <c r="A182" s="106" t="s">
        <v>352</v>
      </c>
      <c r="B182" s="105" t="s">
        <v>3</v>
      </c>
      <c r="C182" s="105" t="s">
        <v>322</v>
      </c>
      <c r="D182" s="105" t="s">
        <v>22</v>
      </c>
      <c r="E182" s="105" t="s">
        <v>289</v>
      </c>
      <c r="F182" s="105">
        <v>222</v>
      </c>
      <c r="G182" s="105"/>
      <c r="H182" s="111">
        <v>9965.7000000000007</v>
      </c>
      <c r="I182" s="111">
        <v>9965.7000000000007</v>
      </c>
    </row>
    <row r="183" spans="1:9" outlineLevel="4" x14ac:dyDescent="0.25">
      <c r="A183" s="106" t="s">
        <v>353</v>
      </c>
      <c r="B183" s="105" t="s">
        <v>3</v>
      </c>
      <c r="C183" s="105" t="s">
        <v>322</v>
      </c>
      <c r="D183" s="105" t="s">
        <v>22</v>
      </c>
      <c r="E183" s="105" t="s">
        <v>289</v>
      </c>
      <c r="F183" s="105" t="s">
        <v>296</v>
      </c>
      <c r="G183" s="105"/>
      <c r="H183" s="111">
        <v>5720.96</v>
      </c>
      <c r="I183" s="111">
        <v>5720.96</v>
      </c>
    </row>
    <row r="184" spans="1:9" outlineLevel="4" x14ac:dyDescent="0.25">
      <c r="A184" s="106" t="s">
        <v>354</v>
      </c>
      <c r="B184" s="105" t="s">
        <v>3</v>
      </c>
      <c r="C184" s="105" t="s">
        <v>322</v>
      </c>
      <c r="D184" s="105" t="s">
        <v>22</v>
      </c>
      <c r="E184" s="105" t="s">
        <v>289</v>
      </c>
      <c r="F184" s="105" t="s">
        <v>297</v>
      </c>
      <c r="G184" s="105"/>
      <c r="H184" s="111">
        <v>94700</v>
      </c>
      <c r="I184" s="111">
        <v>94700</v>
      </c>
    </row>
    <row r="185" spans="1:9" outlineLevel="4" x14ac:dyDescent="0.25">
      <c r="A185" s="106" t="s">
        <v>349</v>
      </c>
      <c r="B185" s="105" t="s">
        <v>3</v>
      </c>
      <c r="C185" s="105" t="s">
        <v>322</v>
      </c>
      <c r="D185" s="105" t="s">
        <v>22</v>
      </c>
      <c r="E185" s="105" t="s">
        <v>289</v>
      </c>
      <c r="F185" s="105" t="s">
        <v>290</v>
      </c>
      <c r="G185" s="105"/>
      <c r="H185" s="111">
        <v>349372.46</v>
      </c>
      <c r="I185" s="111">
        <v>349372.46</v>
      </c>
    </row>
    <row r="186" spans="1:9" outlineLevel="4" x14ac:dyDescent="0.25">
      <c r="A186" s="106" t="s">
        <v>355</v>
      </c>
      <c r="B186" s="105" t="s">
        <v>3</v>
      </c>
      <c r="C186" s="105" t="s">
        <v>322</v>
      </c>
      <c r="D186" s="105" t="s">
        <v>22</v>
      </c>
      <c r="E186" s="105" t="s">
        <v>289</v>
      </c>
      <c r="F186" s="105" t="s">
        <v>235</v>
      </c>
      <c r="G186" s="105"/>
      <c r="H186" s="111">
        <v>324800</v>
      </c>
      <c r="I186" s="111">
        <v>324800</v>
      </c>
    </row>
    <row r="187" spans="1:9" ht="31.5" outlineLevel="4" x14ac:dyDescent="0.25">
      <c r="A187" s="106" t="s">
        <v>348</v>
      </c>
      <c r="B187" s="105" t="s">
        <v>3</v>
      </c>
      <c r="C187" s="105" t="s">
        <v>322</v>
      </c>
      <c r="D187" s="105" t="s">
        <v>22</v>
      </c>
      <c r="E187" s="105" t="s">
        <v>289</v>
      </c>
      <c r="F187" s="105" t="s">
        <v>291</v>
      </c>
      <c r="G187" s="105"/>
      <c r="H187" s="111">
        <v>20406</v>
      </c>
      <c r="I187" s="111">
        <v>20406</v>
      </c>
    </row>
    <row r="188" spans="1:9" outlineLevel="4" x14ac:dyDescent="0.25">
      <c r="A188" s="106" t="s">
        <v>353</v>
      </c>
      <c r="B188" s="105" t="s">
        <v>3</v>
      </c>
      <c r="C188" s="105" t="s">
        <v>322</v>
      </c>
      <c r="D188" s="105" t="s">
        <v>22</v>
      </c>
      <c r="E188" s="105" t="s">
        <v>298</v>
      </c>
      <c r="F188" s="105" t="s">
        <v>296</v>
      </c>
      <c r="G188" s="105"/>
      <c r="H188" s="111">
        <v>296701.53999999998</v>
      </c>
      <c r="I188" s="111">
        <v>296701.53999999998</v>
      </c>
    </row>
    <row r="189" spans="1:9" ht="33" customHeight="1" outlineLevel="4" x14ac:dyDescent="0.25">
      <c r="A189" s="106" t="s">
        <v>499</v>
      </c>
      <c r="B189" s="105" t="s">
        <v>3</v>
      </c>
      <c r="C189" s="105" t="s">
        <v>322</v>
      </c>
      <c r="D189" s="105" t="s">
        <v>22</v>
      </c>
      <c r="E189" s="105" t="s">
        <v>304</v>
      </c>
      <c r="F189" s="105">
        <v>292</v>
      </c>
      <c r="G189" s="105"/>
      <c r="H189" s="111">
        <v>1000</v>
      </c>
      <c r="I189" s="111">
        <v>1000</v>
      </c>
    </row>
    <row r="190" spans="1:9" ht="31.5" outlineLevel="4" x14ac:dyDescent="0.25">
      <c r="A190" s="106" t="s">
        <v>250</v>
      </c>
      <c r="B190" s="105" t="s">
        <v>280</v>
      </c>
      <c r="C190" s="105" t="s">
        <v>322</v>
      </c>
      <c r="D190" s="105" t="s">
        <v>23</v>
      </c>
      <c r="E190" s="105" t="s">
        <v>280</v>
      </c>
      <c r="F190" s="105" t="s">
        <v>280</v>
      </c>
      <c r="G190" s="105"/>
      <c r="H190" s="111">
        <f>H191</f>
        <v>30000</v>
      </c>
      <c r="I190" s="111">
        <f>I191</f>
        <v>30000</v>
      </c>
    </row>
    <row r="191" spans="1:9" ht="31.5" outlineLevel="4" x14ac:dyDescent="0.25">
      <c r="A191" s="106" t="s">
        <v>357</v>
      </c>
      <c r="B191" s="105" t="s">
        <v>3</v>
      </c>
      <c r="C191" s="105" t="s">
        <v>322</v>
      </c>
      <c r="D191" s="105" t="s">
        <v>23</v>
      </c>
      <c r="E191" s="105" t="s">
        <v>289</v>
      </c>
      <c r="F191" s="105" t="s">
        <v>302</v>
      </c>
      <c r="G191" s="105"/>
      <c r="H191" s="108">
        <v>30000</v>
      </c>
      <c r="I191" s="108">
        <v>30000</v>
      </c>
    </row>
    <row r="192" spans="1:9" x14ac:dyDescent="0.25">
      <c r="A192" s="150" t="s">
        <v>343</v>
      </c>
      <c r="B192" s="151"/>
      <c r="C192" s="151"/>
      <c r="D192" s="151"/>
      <c r="E192" s="151"/>
      <c r="F192" s="151"/>
      <c r="G192" s="151"/>
      <c r="H192" s="121">
        <f>H174+H145+H6</f>
        <v>96375730.050000012</v>
      </c>
      <c r="I192" s="121">
        <f>I174+I145+I6</f>
        <v>95507465.120000005</v>
      </c>
    </row>
  </sheetData>
  <mergeCells count="12">
    <mergeCell ref="I4:I5"/>
    <mergeCell ref="A192:G192"/>
    <mergeCell ref="G1:I1"/>
    <mergeCell ref="A3:I3"/>
    <mergeCell ref="H4:H5"/>
    <mergeCell ref="A4:A5"/>
    <mergeCell ref="B4:B5"/>
    <mergeCell ref="C4:C5"/>
    <mergeCell ref="D4:D5"/>
    <mergeCell ref="E4:E5"/>
    <mergeCell ref="F4:F5"/>
    <mergeCell ref="G4:G5"/>
  </mergeCells>
  <pageMargins left="0.59055118110236227" right="0.39370078740157483" top="0.39370078740157483" bottom="0.39370078740157483" header="0" footer="0"/>
  <pageSetup paperSize="9" scale="63" fitToHeight="0" orientation="portrait" r:id="rId1"/>
  <rowBreaks count="3" manualBreakCount="3">
    <brk id="56" max="8" man="1"/>
    <brk id="100" max="8" man="1"/>
    <brk id="150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0"/>
  <sheetViews>
    <sheetView topLeftCell="A61" zoomScaleNormal="100" workbookViewId="0">
      <selection activeCell="G68" sqref="G68:H68"/>
    </sheetView>
  </sheetViews>
  <sheetFormatPr defaultRowHeight="15.75" outlineLevelRow="4" x14ac:dyDescent="0.25"/>
  <cols>
    <col min="1" max="1" width="50.42578125" style="63" customWidth="1"/>
    <col min="2" max="2" width="7.7109375" style="63" customWidth="1"/>
    <col min="3" max="3" width="12" style="63" customWidth="1"/>
    <col min="4" max="4" width="7.7109375" style="63" customWidth="1"/>
    <col min="5" max="5" width="9.5703125" style="63" customWidth="1"/>
    <col min="6" max="7" width="15.7109375" style="100" customWidth="1"/>
    <col min="8" max="8" width="15.7109375" style="63" customWidth="1"/>
    <col min="9" max="16384" width="9.140625" style="63"/>
  </cols>
  <sheetData>
    <row r="1" spans="1:8" ht="63" customHeight="1" x14ac:dyDescent="0.25">
      <c r="D1" s="156" t="s">
        <v>500</v>
      </c>
      <c r="E1" s="156"/>
      <c r="F1" s="156"/>
      <c r="G1" s="156"/>
      <c r="H1" s="103"/>
    </row>
    <row r="2" spans="1:8" ht="31.5" customHeight="1" x14ac:dyDescent="0.25">
      <c r="A2" s="152" t="s">
        <v>432</v>
      </c>
      <c r="B2" s="152"/>
      <c r="C2" s="152"/>
      <c r="D2" s="152"/>
      <c r="E2" s="152"/>
      <c r="F2" s="152"/>
      <c r="G2" s="152"/>
      <c r="H2" s="152"/>
    </row>
    <row r="3" spans="1:8" x14ac:dyDescent="0.25">
      <c r="A3" s="122"/>
      <c r="B3" s="123"/>
      <c r="C3" s="123"/>
      <c r="D3" s="123"/>
      <c r="E3" s="123"/>
      <c r="F3" s="123"/>
      <c r="G3" s="155" t="s">
        <v>276</v>
      </c>
      <c r="H3" s="155"/>
    </row>
    <row r="4" spans="1:8" ht="15.75" customHeight="1" x14ac:dyDescent="0.25">
      <c r="A4" s="153" t="s">
        <v>0</v>
      </c>
      <c r="B4" s="153" t="s">
        <v>278</v>
      </c>
      <c r="C4" s="153" t="s">
        <v>1</v>
      </c>
      <c r="D4" s="153" t="s">
        <v>2</v>
      </c>
      <c r="E4" s="153" t="s">
        <v>279</v>
      </c>
      <c r="F4" s="153" t="s">
        <v>433</v>
      </c>
      <c r="G4" s="148" t="s">
        <v>374</v>
      </c>
      <c r="H4" s="148" t="s">
        <v>375</v>
      </c>
    </row>
    <row r="5" spans="1:8" ht="15.75" customHeight="1" outlineLevel="1" x14ac:dyDescent="0.25">
      <c r="A5" s="154"/>
      <c r="B5" s="154"/>
      <c r="C5" s="154"/>
      <c r="D5" s="154"/>
      <c r="E5" s="154"/>
      <c r="F5" s="154"/>
      <c r="G5" s="149"/>
      <c r="H5" s="149"/>
    </row>
    <row r="6" spans="1:8" ht="31.5" outlineLevel="3" x14ac:dyDescent="0.25">
      <c r="A6" s="104" t="s">
        <v>344</v>
      </c>
      <c r="B6" s="120" t="s">
        <v>281</v>
      </c>
      <c r="C6" s="120" t="s">
        <v>282</v>
      </c>
      <c r="D6" s="120" t="s">
        <v>280</v>
      </c>
      <c r="E6" s="120" t="s">
        <v>280</v>
      </c>
      <c r="F6" s="120"/>
      <c r="G6" s="107">
        <f>G7+G54+G60+G68+G86+G114+G121+G134+G138</f>
        <v>77524557.340000004</v>
      </c>
      <c r="H6" s="107">
        <f>H7+H54+H60+H68+H86+H114+H121+H134+H138</f>
        <v>76656541.400000006</v>
      </c>
    </row>
    <row r="7" spans="1:8" outlineLevel="4" x14ac:dyDescent="0.25">
      <c r="A7" s="106" t="s">
        <v>345</v>
      </c>
      <c r="B7" s="105" t="s">
        <v>283</v>
      </c>
      <c r="C7" s="105" t="s">
        <v>282</v>
      </c>
      <c r="D7" s="105" t="s">
        <v>280</v>
      </c>
      <c r="E7" s="105" t="s">
        <v>280</v>
      </c>
      <c r="F7" s="105"/>
      <c r="G7" s="111">
        <f>G8+G15+G31+G36</f>
        <v>25700334.509999998</v>
      </c>
      <c r="H7" s="111">
        <f>H8+H15+H31+H36</f>
        <v>25606434.509999998</v>
      </c>
    </row>
    <row r="8" spans="1:8" ht="16.5" customHeight="1" outlineLevel="4" x14ac:dyDescent="0.25">
      <c r="A8" s="106" t="s">
        <v>237</v>
      </c>
      <c r="B8" s="105" t="s">
        <v>284</v>
      </c>
      <c r="C8" s="105" t="s">
        <v>282</v>
      </c>
      <c r="D8" s="105" t="s">
        <v>280</v>
      </c>
      <c r="E8" s="105" t="s">
        <v>280</v>
      </c>
      <c r="F8" s="105"/>
      <c r="G8" s="111">
        <f>G9</f>
        <v>517631.2</v>
      </c>
      <c r="H8" s="111">
        <f>H9</f>
        <v>517631.2</v>
      </c>
    </row>
    <row r="9" spans="1:8" outlineLevel="4" x14ac:dyDescent="0.25">
      <c r="A9" s="106" t="s">
        <v>238</v>
      </c>
      <c r="B9" s="105" t="s">
        <v>284</v>
      </c>
      <c r="C9" s="105" t="s">
        <v>450</v>
      </c>
      <c r="D9" s="105" t="s">
        <v>280</v>
      </c>
      <c r="E9" s="105" t="s">
        <v>280</v>
      </c>
      <c r="F9" s="105"/>
      <c r="G9" s="111">
        <f>G10+G11+G12+G13+G14</f>
        <v>517631.2</v>
      </c>
      <c r="H9" s="111">
        <f>H10+H11+H12+H13+H14</f>
        <v>517631.2</v>
      </c>
    </row>
    <row r="10" spans="1:8" outlineLevel="4" x14ac:dyDescent="0.25">
      <c r="A10" s="106" t="s">
        <v>346</v>
      </c>
      <c r="B10" s="105" t="s">
        <v>284</v>
      </c>
      <c r="C10" s="105" t="s">
        <v>450</v>
      </c>
      <c r="D10" s="105" t="s">
        <v>285</v>
      </c>
      <c r="E10" s="105" t="s">
        <v>286</v>
      </c>
      <c r="F10" s="105"/>
      <c r="G10" s="108">
        <v>75600</v>
      </c>
      <c r="H10" s="108">
        <v>75600</v>
      </c>
    </row>
    <row r="11" spans="1:8" outlineLevel="2" x14ac:dyDescent="0.25">
      <c r="A11" s="106" t="s">
        <v>349</v>
      </c>
      <c r="B11" s="105" t="s">
        <v>284</v>
      </c>
      <c r="C11" s="105" t="s">
        <v>450</v>
      </c>
      <c r="D11" s="105" t="s">
        <v>376</v>
      </c>
      <c r="E11" s="105" t="s">
        <v>290</v>
      </c>
      <c r="F11" s="105"/>
      <c r="G11" s="108">
        <v>402500</v>
      </c>
      <c r="H11" s="108">
        <v>402500</v>
      </c>
    </row>
    <row r="12" spans="1:8" outlineLevel="3" x14ac:dyDescent="0.25">
      <c r="A12" s="106" t="s">
        <v>347</v>
      </c>
      <c r="B12" s="105" t="s">
        <v>284</v>
      </c>
      <c r="C12" s="105" t="s">
        <v>450</v>
      </c>
      <c r="D12" s="105" t="s">
        <v>287</v>
      </c>
      <c r="E12" s="105" t="s">
        <v>288</v>
      </c>
      <c r="F12" s="105"/>
      <c r="G12" s="108">
        <v>22831.200000000001</v>
      </c>
      <c r="H12" s="108">
        <v>22831.200000000001</v>
      </c>
    </row>
    <row r="13" spans="1:8" outlineLevel="4" x14ac:dyDescent="0.25">
      <c r="A13" s="106" t="s">
        <v>349</v>
      </c>
      <c r="B13" s="105" t="s">
        <v>284</v>
      </c>
      <c r="C13" s="105" t="s">
        <v>450</v>
      </c>
      <c r="D13" s="105" t="s">
        <v>289</v>
      </c>
      <c r="E13" s="105" t="s">
        <v>290</v>
      </c>
      <c r="F13" s="105"/>
      <c r="G13" s="108">
        <v>1700</v>
      </c>
      <c r="H13" s="108">
        <v>1700</v>
      </c>
    </row>
    <row r="14" spans="1:8" ht="31.5" outlineLevel="4" x14ac:dyDescent="0.25">
      <c r="A14" s="106" t="s">
        <v>357</v>
      </c>
      <c r="B14" s="105" t="s">
        <v>284</v>
      </c>
      <c r="C14" s="105" t="s">
        <v>450</v>
      </c>
      <c r="D14" s="105" t="s">
        <v>289</v>
      </c>
      <c r="E14" s="105" t="s">
        <v>302</v>
      </c>
      <c r="F14" s="105"/>
      <c r="G14" s="108">
        <v>15000</v>
      </c>
      <c r="H14" s="108">
        <v>15000</v>
      </c>
    </row>
    <row r="15" spans="1:8" ht="63" outlineLevel="4" x14ac:dyDescent="0.25">
      <c r="A15" s="106" t="s">
        <v>36</v>
      </c>
      <c r="B15" s="105" t="s">
        <v>292</v>
      </c>
      <c r="C15" s="105" t="s">
        <v>282</v>
      </c>
      <c r="D15" s="105" t="s">
        <v>280</v>
      </c>
      <c r="E15" s="105" t="s">
        <v>280</v>
      </c>
      <c r="F15" s="105"/>
      <c r="G15" s="111">
        <f>G16+G28</f>
        <v>18042555.800000001</v>
      </c>
      <c r="H15" s="111">
        <f>H16+H28</f>
        <v>17949555.800000001</v>
      </c>
    </row>
    <row r="16" spans="1:8" outlineLevel="4" x14ac:dyDescent="0.25">
      <c r="A16" s="106" t="s">
        <v>238</v>
      </c>
      <c r="B16" s="105" t="s">
        <v>292</v>
      </c>
      <c r="C16" s="105" t="s">
        <v>377</v>
      </c>
      <c r="D16" s="105" t="s">
        <v>280</v>
      </c>
      <c r="E16" s="105" t="s">
        <v>280</v>
      </c>
      <c r="F16" s="105"/>
      <c r="G16" s="111">
        <f>G17+G18+G19+G20+G21+G22+G23+G24+G25+G26+G27</f>
        <v>16893391.490000002</v>
      </c>
      <c r="H16" s="111">
        <f>H17+H18+H19+H20+H21+H22+H23+H24+H25+H26+H27</f>
        <v>16800391.490000002</v>
      </c>
    </row>
    <row r="17" spans="1:8" outlineLevel="4" x14ac:dyDescent="0.25">
      <c r="A17" s="106" t="s">
        <v>346</v>
      </c>
      <c r="B17" s="105" t="s">
        <v>292</v>
      </c>
      <c r="C17" s="105" t="s">
        <v>377</v>
      </c>
      <c r="D17" s="105" t="s">
        <v>285</v>
      </c>
      <c r="E17" s="105" t="s">
        <v>286</v>
      </c>
      <c r="F17" s="105"/>
      <c r="G17" s="108">
        <v>11363242.460000001</v>
      </c>
      <c r="H17" s="108">
        <v>11363242.460000001</v>
      </c>
    </row>
    <row r="18" spans="1:8" ht="31.5" outlineLevel="4" x14ac:dyDescent="0.25">
      <c r="A18" s="106" t="s">
        <v>350</v>
      </c>
      <c r="B18" s="105" t="s">
        <v>292</v>
      </c>
      <c r="C18" s="105" t="s">
        <v>377</v>
      </c>
      <c r="D18" s="105" t="s">
        <v>285</v>
      </c>
      <c r="E18" s="105" t="s">
        <v>293</v>
      </c>
      <c r="F18" s="105"/>
      <c r="G18" s="108">
        <v>46188.39</v>
      </c>
      <c r="H18" s="108">
        <v>46188.39</v>
      </c>
    </row>
    <row r="19" spans="1:8" outlineLevel="4" x14ac:dyDescent="0.25">
      <c r="A19" s="106" t="s">
        <v>347</v>
      </c>
      <c r="B19" s="105" t="s">
        <v>292</v>
      </c>
      <c r="C19" s="105" t="s">
        <v>377</v>
      </c>
      <c r="D19" s="105" t="s">
        <v>287</v>
      </c>
      <c r="E19" s="105" t="s">
        <v>288</v>
      </c>
      <c r="F19" s="105"/>
      <c r="G19" s="108">
        <v>3429886.68</v>
      </c>
      <c r="H19" s="108">
        <v>3429886.68</v>
      </c>
    </row>
    <row r="20" spans="1:8" outlineLevel="4" x14ac:dyDescent="0.25">
      <c r="A20" s="106" t="s">
        <v>351</v>
      </c>
      <c r="B20" s="105" t="s">
        <v>292</v>
      </c>
      <c r="C20" s="105" t="s">
        <v>377</v>
      </c>
      <c r="D20" s="105" t="s">
        <v>289</v>
      </c>
      <c r="E20" s="105" t="s">
        <v>294</v>
      </c>
      <c r="F20" s="105"/>
      <c r="G20" s="108">
        <v>121850.64</v>
      </c>
      <c r="H20" s="108">
        <v>121850.64</v>
      </c>
    </row>
    <row r="21" spans="1:8" outlineLevel="4" x14ac:dyDescent="0.25">
      <c r="A21" s="106" t="s">
        <v>352</v>
      </c>
      <c r="B21" s="105" t="s">
        <v>292</v>
      </c>
      <c r="C21" s="105" t="s">
        <v>377</v>
      </c>
      <c r="D21" s="105" t="s">
        <v>289</v>
      </c>
      <c r="E21" s="105" t="s">
        <v>295</v>
      </c>
      <c r="F21" s="105"/>
      <c r="G21" s="108">
        <v>879739</v>
      </c>
      <c r="H21" s="108">
        <v>879739</v>
      </c>
    </row>
    <row r="22" spans="1:8" outlineLevel="4" x14ac:dyDescent="0.25">
      <c r="A22" s="106" t="s">
        <v>353</v>
      </c>
      <c r="B22" s="105" t="s">
        <v>292</v>
      </c>
      <c r="C22" s="105" t="s">
        <v>377</v>
      </c>
      <c r="D22" s="105" t="s">
        <v>289</v>
      </c>
      <c r="E22" s="105" t="s">
        <v>296</v>
      </c>
      <c r="F22" s="105"/>
      <c r="G22" s="108">
        <v>35215.019999999997</v>
      </c>
      <c r="H22" s="108">
        <v>35215.019999999997</v>
      </c>
    </row>
    <row r="23" spans="1:8" outlineLevel="4" x14ac:dyDescent="0.25">
      <c r="A23" s="106" t="s">
        <v>354</v>
      </c>
      <c r="B23" s="105" t="s">
        <v>292</v>
      </c>
      <c r="C23" s="105" t="s">
        <v>377</v>
      </c>
      <c r="D23" s="105" t="s">
        <v>289</v>
      </c>
      <c r="E23" s="105" t="s">
        <v>297</v>
      </c>
      <c r="F23" s="105"/>
      <c r="G23" s="108">
        <v>85708</v>
      </c>
      <c r="H23" s="108">
        <v>85708</v>
      </c>
    </row>
    <row r="24" spans="1:8" outlineLevel="3" x14ac:dyDescent="0.25">
      <c r="A24" s="106" t="s">
        <v>349</v>
      </c>
      <c r="B24" s="105" t="s">
        <v>292</v>
      </c>
      <c r="C24" s="105" t="s">
        <v>377</v>
      </c>
      <c r="D24" s="105" t="s">
        <v>289</v>
      </c>
      <c r="E24" s="105" t="s">
        <v>290</v>
      </c>
      <c r="F24" s="105"/>
      <c r="G24" s="108">
        <v>344444</v>
      </c>
      <c r="H24" s="108">
        <v>344444</v>
      </c>
    </row>
    <row r="25" spans="1:8" outlineLevel="4" x14ac:dyDescent="0.25">
      <c r="A25" s="106" t="s">
        <v>355</v>
      </c>
      <c r="B25" s="105" t="s">
        <v>292</v>
      </c>
      <c r="C25" s="105" t="s">
        <v>377</v>
      </c>
      <c r="D25" s="105" t="s">
        <v>289</v>
      </c>
      <c r="E25" s="105">
        <v>310</v>
      </c>
      <c r="F25" s="105"/>
      <c r="G25" s="108">
        <v>72000</v>
      </c>
      <c r="H25" s="108">
        <v>72000</v>
      </c>
    </row>
    <row r="26" spans="1:8" ht="31.5" outlineLevel="4" x14ac:dyDescent="0.25">
      <c r="A26" s="106" t="s">
        <v>348</v>
      </c>
      <c r="B26" s="105" t="s">
        <v>292</v>
      </c>
      <c r="C26" s="105" t="s">
        <v>377</v>
      </c>
      <c r="D26" s="105" t="s">
        <v>289</v>
      </c>
      <c r="E26" s="105" t="s">
        <v>291</v>
      </c>
      <c r="F26" s="105"/>
      <c r="G26" s="108">
        <v>171456.8</v>
      </c>
      <c r="H26" s="108">
        <v>171456.8</v>
      </c>
    </row>
    <row r="27" spans="1:8" outlineLevel="4" x14ac:dyDescent="0.25">
      <c r="A27" s="106" t="s">
        <v>353</v>
      </c>
      <c r="B27" s="105" t="s">
        <v>292</v>
      </c>
      <c r="C27" s="105" t="s">
        <v>377</v>
      </c>
      <c r="D27" s="105" t="s">
        <v>298</v>
      </c>
      <c r="E27" s="105" t="s">
        <v>296</v>
      </c>
      <c r="F27" s="105"/>
      <c r="G27" s="108">
        <v>343660.5</v>
      </c>
      <c r="H27" s="108">
        <v>250660.5</v>
      </c>
    </row>
    <row r="28" spans="1:8" ht="47.25" outlineLevel="2" x14ac:dyDescent="0.25">
      <c r="A28" s="106" t="s">
        <v>385</v>
      </c>
      <c r="B28" s="105" t="s">
        <v>292</v>
      </c>
      <c r="C28" s="105" t="s">
        <v>378</v>
      </c>
      <c r="D28" s="105" t="s">
        <v>280</v>
      </c>
      <c r="E28" s="105" t="s">
        <v>280</v>
      </c>
      <c r="F28" s="105"/>
      <c r="G28" s="111">
        <f>G29+G30</f>
        <v>1149164.31</v>
      </c>
      <c r="H28" s="111">
        <f>H29+H30</f>
        <v>1149164.31</v>
      </c>
    </row>
    <row r="29" spans="1:8" outlineLevel="3" x14ac:dyDescent="0.25">
      <c r="A29" s="106" t="s">
        <v>346</v>
      </c>
      <c r="B29" s="105" t="s">
        <v>292</v>
      </c>
      <c r="C29" s="105" t="s">
        <v>378</v>
      </c>
      <c r="D29" s="105" t="s">
        <v>285</v>
      </c>
      <c r="E29" s="105" t="s">
        <v>286</v>
      </c>
      <c r="F29" s="105"/>
      <c r="G29" s="108">
        <v>882614.68</v>
      </c>
      <c r="H29" s="108">
        <v>882614.68</v>
      </c>
    </row>
    <row r="30" spans="1:8" outlineLevel="4" x14ac:dyDescent="0.25">
      <c r="A30" s="106" t="s">
        <v>347</v>
      </c>
      <c r="B30" s="105" t="s">
        <v>292</v>
      </c>
      <c r="C30" s="105" t="s">
        <v>378</v>
      </c>
      <c r="D30" s="105" t="s">
        <v>287</v>
      </c>
      <c r="E30" s="105" t="s">
        <v>288</v>
      </c>
      <c r="F30" s="105"/>
      <c r="G30" s="108">
        <v>266549.63</v>
      </c>
      <c r="H30" s="108">
        <v>266549.63</v>
      </c>
    </row>
    <row r="31" spans="1:8" ht="31.5" outlineLevel="2" x14ac:dyDescent="0.25">
      <c r="A31" s="106" t="s">
        <v>490</v>
      </c>
      <c r="B31" s="136" t="s">
        <v>491</v>
      </c>
      <c r="C31" s="136" t="s">
        <v>282</v>
      </c>
      <c r="D31" s="105"/>
      <c r="E31" s="105"/>
      <c r="F31" s="105"/>
      <c r="G31" s="108">
        <f>G32</f>
        <v>78850</v>
      </c>
      <c r="H31" s="108">
        <f>H32</f>
        <v>77950</v>
      </c>
    </row>
    <row r="32" spans="1:8" ht="33" customHeight="1" outlineLevel="3" x14ac:dyDescent="0.25">
      <c r="A32" s="106" t="s">
        <v>259</v>
      </c>
      <c r="B32" s="136" t="s">
        <v>491</v>
      </c>
      <c r="C32" s="105">
        <v>5100700150</v>
      </c>
      <c r="D32" s="105"/>
      <c r="E32" s="105"/>
      <c r="F32" s="105"/>
      <c r="G32" s="108">
        <f>G33+G34+G35</f>
        <v>78850</v>
      </c>
      <c r="H32" s="108">
        <f>H33+H34+H35</f>
        <v>77950</v>
      </c>
    </row>
    <row r="33" spans="1:8" outlineLevel="4" x14ac:dyDescent="0.25">
      <c r="A33" s="106" t="s">
        <v>352</v>
      </c>
      <c r="B33" s="136" t="s">
        <v>491</v>
      </c>
      <c r="C33" s="105">
        <v>5100700150</v>
      </c>
      <c r="D33" s="105">
        <v>244</v>
      </c>
      <c r="E33" s="105">
        <v>222</v>
      </c>
      <c r="F33" s="105">
        <v>11</v>
      </c>
      <c r="G33" s="108">
        <v>14950</v>
      </c>
      <c r="H33" s="108">
        <v>14950</v>
      </c>
    </row>
    <row r="34" spans="1:8" outlineLevel="4" x14ac:dyDescent="0.25">
      <c r="A34" s="106" t="s">
        <v>349</v>
      </c>
      <c r="B34" s="136" t="s">
        <v>491</v>
      </c>
      <c r="C34" s="105">
        <v>5100700150</v>
      </c>
      <c r="D34" s="105">
        <v>244</v>
      </c>
      <c r="E34" s="105">
        <v>226</v>
      </c>
      <c r="F34" s="105">
        <v>11</v>
      </c>
      <c r="G34" s="108">
        <v>18000</v>
      </c>
      <c r="H34" s="108">
        <v>18000</v>
      </c>
    </row>
    <row r="35" spans="1:8" outlineLevel="4" x14ac:dyDescent="0.25">
      <c r="A35" s="106" t="s">
        <v>492</v>
      </c>
      <c r="B35" s="136" t="s">
        <v>491</v>
      </c>
      <c r="C35" s="105">
        <v>5100700150</v>
      </c>
      <c r="D35" s="105">
        <v>244</v>
      </c>
      <c r="E35" s="105">
        <v>342</v>
      </c>
      <c r="F35" s="105">
        <v>11</v>
      </c>
      <c r="G35" s="108">
        <v>45900</v>
      </c>
      <c r="H35" s="108">
        <v>45000</v>
      </c>
    </row>
    <row r="36" spans="1:8" outlineLevel="4" x14ac:dyDescent="0.25">
      <c r="A36" s="106" t="s">
        <v>38</v>
      </c>
      <c r="B36" s="105" t="s">
        <v>299</v>
      </c>
      <c r="C36" s="105" t="s">
        <v>282</v>
      </c>
      <c r="D36" s="105" t="s">
        <v>280</v>
      </c>
      <c r="E36" s="105" t="s">
        <v>280</v>
      </c>
      <c r="F36" s="105"/>
      <c r="G36" s="111">
        <f>G37+G46+G51</f>
        <v>7061297.5099999998</v>
      </c>
      <c r="H36" s="111">
        <f>H37+H46+H51</f>
        <v>7061297.5099999998</v>
      </c>
    </row>
    <row r="37" spans="1:8" outlineLevel="4" x14ac:dyDescent="0.25">
      <c r="A37" s="106" t="s">
        <v>241</v>
      </c>
      <c r="B37" s="105" t="s">
        <v>299</v>
      </c>
      <c r="C37" s="105" t="s">
        <v>379</v>
      </c>
      <c r="D37" s="105" t="s">
        <v>280</v>
      </c>
      <c r="E37" s="105" t="s">
        <v>280</v>
      </c>
      <c r="F37" s="105"/>
      <c r="G37" s="111">
        <f>G38+G39+G40+G41+G42+G43+G44+G45</f>
        <v>648187.42000000004</v>
      </c>
      <c r="H37" s="111">
        <f>H38+H39+H40+H41+H42+H43+H44+H45</f>
        <v>648187.42000000004</v>
      </c>
    </row>
    <row r="38" spans="1:8" outlineLevel="3" x14ac:dyDescent="0.25">
      <c r="A38" s="106" t="s">
        <v>346</v>
      </c>
      <c r="B38" s="105" t="s">
        <v>299</v>
      </c>
      <c r="C38" s="105" t="s">
        <v>379</v>
      </c>
      <c r="D38" s="105" t="s">
        <v>285</v>
      </c>
      <c r="E38" s="105" t="s">
        <v>286</v>
      </c>
      <c r="F38" s="105"/>
      <c r="G38" s="108">
        <v>108888</v>
      </c>
      <c r="H38" s="108">
        <v>108888</v>
      </c>
    </row>
    <row r="39" spans="1:8" outlineLevel="4" x14ac:dyDescent="0.25">
      <c r="A39" s="106" t="s">
        <v>347</v>
      </c>
      <c r="B39" s="105" t="s">
        <v>299</v>
      </c>
      <c r="C39" s="105" t="s">
        <v>379</v>
      </c>
      <c r="D39" s="105" t="s">
        <v>287</v>
      </c>
      <c r="E39" s="105" t="s">
        <v>288</v>
      </c>
      <c r="F39" s="105"/>
      <c r="G39" s="108">
        <v>32884.160000000003</v>
      </c>
      <c r="H39" s="108">
        <v>32884.160000000003</v>
      </c>
    </row>
    <row r="40" spans="1:8" outlineLevel="4" x14ac:dyDescent="0.25">
      <c r="A40" s="106" t="s">
        <v>349</v>
      </c>
      <c r="B40" s="105" t="s">
        <v>299</v>
      </c>
      <c r="C40" s="105" t="s">
        <v>379</v>
      </c>
      <c r="D40" s="105" t="s">
        <v>289</v>
      </c>
      <c r="E40" s="105" t="s">
        <v>290</v>
      </c>
      <c r="F40" s="105"/>
      <c r="G40" s="108">
        <v>340935.76</v>
      </c>
      <c r="H40" s="108">
        <v>340935.76</v>
      </c>
    </row>
    <row r="41" spans="1:8" outlineLevel="3" x14ac:dyDescent="0.25">
      <c r="A41" s="106" t="s">
        <v>355</v>
      </c>
      <c r="B41" s="105" t="s">
        <v>299</v>
      </c>
      <c r="C41" s="105" t="s">
        <v>379</v>
      </c>
      <c r="D41" s="105" t="s">
        <v>289</v>
      </c>
      <c r="E41" s="105" t="s">
        <v>235</v>
      </c>
      <c r="F41" s="105"/>
      <c r="G41" s="108">
        <v>10700</v>
      </c>
      <c r="H41" s="108">
        <v>10700</v>
      </c>
    </row>
    <row r="42" spans="1:8" ht="31.5" outlineLevel="4" x14ac:dyDescent="0.25">
      <c r="A42" s="106" t="s">
        <v>348</v>
      </c>
      <c r="B42" s="105" t="s">
        <v>299</v>
      </c>
      <c r="C42" s="105" t="s">
        <v>379</v>
      </c>
      <c r="D42" s="105" t="s">
        <v>289</v>
      </c>
      <c r="E42" s="105" t="s">
        <v>291</v>
      </c>
      <c r="F42" s="105"/>
      <c r="G42" s="108">
        <v>52231.5</v>
      </c>
      <c r="H42" s="108">
        <v>52231.5</v>
      </c>
    </row>
    <row r="43" spans="1:8" ht="31.5" outlineLevel="4" x14ac:dyDescent="0.25">
      <c r="A43" s="106" t="s">
        <v>357</v>
      </c>
      <c r="B43" s="105" t="s">
        <v>299</v>
      </c>
      <c r="C43" s="105" t="s">
        <v>379</v>
      </c>
      <c r="D43" s="105" t="s">
        <v>289</v>
      </c>
      <c r="E43" s="105" t="s">
        <v>302</v>
      </c>
      <c r="F43" s="105"/>
      <c r="G43" s="108">
        <v>27500</v>
      </c>
      <c r="H43" s="108">
        <v>27500</v>
      </c>
    </row>
    <row r="44" spans="1:8" ht="31.5" outlineLevel="4" x14ac:dyDescent="0.25">
      <c r="A44" s="106" t="s">
        <v>270</v>
      </c>
      <c r="B44" s="105" t="s">
        <v>299</v>
      </c>
      <c r="C44" s="105" t="s">
        <v>379</v>
      </c>
      <c r="D44" s="105" t="s">
        <v>5</v>
      </c>
      <c r="E44" s="105" t="s">
        <v>303</v>
      </c>
      <c r="F44" s="105"/>
      <c r="G44" s="108">
        <v>28500</v>
      </c>
      <c r="H44" s="108">
        <v>28500</v>
      </c>
    </row>
    <row r="45" spans="1:8" outlineLevel="4" x14ac:dyDescent="0.25">
      <c r="A45" s="106" t="s">
        <v>359</v>
      </c>
      <c r="B45" s="105" t="s">
        <v>299</v>
      </c>
      <c r="C45" s="105" t="s">
        <v>379</v>
      </c>
      <c r="D45" s="105" t="s">
        <v>304</v>
      </c>
      <c r="E45" s="105" t="s">
        <v>306</v>
      </c>
      <c r="F45" s="105"/>
      <c r="G45" s="108">
        <v>46548</v>
      </c>
      <c r="H45" s="108">
        <v>46548</v>
      </c>
    </row>
    <row r="46" spans="1:8" ht="47.25" outlineLevel="4" x14ac:dyDescent="0.25">
      <c r="A46" s="106" t="s">
        <v>240</v>
      </c>
      <c r="B46" s="105" t="s">
        <v>299</v>
      </c>
      <c r="C46" s="105" t="s">
        <v>4</v>
      </c>
      <c r="D46" s="105" t="s">
        <v>280</v>
      </c>
      <c r="E46" s="105" t="s">
        <v>280</v>
      </c>
      <c r="F46" s="105"/>
      <c r="G46" s="111">
        <f>G47+G48+G49+G50</f>
        <v>5803774.0899999999</v>
      </c>
      <c r="H46" s="111">
        <f>H47+H48+H49+H50</f>
        <v>5803774.0899999999</v>
      </c>
    </row>
    <row r="47" spans="1:8" ht="31.5" outlineLevel="4" x14ac:dyDescent="0.25">
      <c r="A47" s="106" t="s">
        <v>356</v>
      </c>
      <c r="B47" s="105" t="s">
        <v>299</v>
      </c>
      <c r="C47" s="105" t="s">
        <v>4</v>
      </c>
      <c r="D47" s="105" t="s">
        <v>300</v>
      </c>
      <c r="E47" s="105" t="s">
        <v>301</v>
      </c>
      <c r="F47" s="105"/>
      <c r="G47" s="108">
        <v>4200</v>
      </c>
      <c r="H47" s="108">
        <v>4200</v>
      </c>
    </row>
    <row r="48" spans="1:8" outlineLevel="4" x14ac:dyDescent="0.25">
      <c r="A48" s="106" t="s">
        <v>346</v>
      </c>
      <c r="B48" s="105" t="s">
        <v>299</v>
      </c>
      <c r="C48" s="105" t="s">
        <v>4</v>
      </c>
      <c r="D48" s="105" t="s">
        <v>285</v>
      </c>
      <c r="E48" s="105" t="s">
        <v>286</v>
      </c>
      <c r="F48" s="105"/>
      <c r="G48" s="108">
        <v>4449370.4400000004</v>
      </c>
      <c r="H48" s="108">
        <v>4449370.4400000004</v>
      </c>
    </row>
    <row r="49" spans="1:8" outlineLevel="4" x14ac:dyDescent="0.25">
      <c r="A49" s="106" t="s">
        <v>347</v>
      </c>
      <c r="B49" s="105" t="s">
        <v>299</v>
      </c>
      <c r="C49" s="105" t="s">
        <v>4</v>
      </c>
      <c r="D49" s="105" t="s">
        <v>287</v>
      </c>
      <c r="E49" s="105" t="s">
        <v>288</v>
      </c>
      <c r="F49" s="105"/>
      <c r="G49" s="108">
        <v>1314083.6499999999</v>
      </c>
      <c r="H49" s="108">
        <v>1314083.6499999999</v>
      </c>
    </row>
    <row r="50" spans="1:8" outlineLevel="4" x14ac:dyDescent="0.25">
      <c r="A50" s="106" t="s">
        <v>349</v>
      </c>
      <c r="B50" s="105" t="s">
        <v>299</v>
      </c>
      <c r="C50" s="105" t="s">
        <v>4</v>
      </c>
      <c r="D50" s="105" t="s">
        <v>289</v>
      </c>
      <c r="E50" s="105" t="s">
        <v>290</v>
      </c>
      <c r="F50" s="105"/>
      <c r="G50" s="108">
        <v>36120</v>
      </c>
      <c r="H50" s="108">
        <v>36120</v>
      </c>
    </row>
    <row r="51" spans="1:8" ht="47.25" outlineLevel="4" x14ac:dyDescent="0.25">
      <c r="A51" s="106" t="s">
        <v>464</v>
      </c>
      <c r="B51" s="105" t="s">
        <v>299</v>
      </c>
      <c r="C51" s="105" t="s">
        <v>142</v>
      </c>
      <c r="D51" s="105" t="s">
        <v>280</v>
      </c>
      <c r="E51" s="105" t="s">
        <v>280</v>
      </c>
      <c r="F51" s="105"/>
      <c r="G51" s="111">
        <f>G52+G53</f>
        <v>609336</v>
      </c>
      <c r="H51" s="111">
        <f>H52+H53</f>
        <v>609336</v>
      </c>
    </row>
    <row r="52" spans="1:8" outlineLevel="4" x14ac:dyDescent="0.25">
      <c r="A52" s="106" t="s">
        <v>346</v>
      </c>
      <c r="B52" s="105" t="s">
        <v>299</v>
      </c>
      <c r="C52" s="105" t="s">
        <v>142</v>
      </c>
      <c r="D52" s="105" t="s">
        <v>285</v>
      </c>
      <c r="E52" s="105" t="s">
        <v>286</v>
      </c>
      <c r="F52" s="105" t="s">
        <v>451</v>
      </c>
      <c r="G52" s="108">
        <v>468000</v>
      </c>
      <c r="H52" s="108">
        <v>468000</v>
      </c>
    </row>
    <row r="53" spans="1:8" outlineLevel="4" x14ac:dyDescent="0.25">
      <c r="A53" s="106" t="s">
        <v>347</v>
      </c>
      <c r="B53" s="105" t="s">
        <v>299</v>
      </c>
      <c r="C53" s="105" t="s">
        <v>142</v>
      </c>
      <c r="D53" s="105" t="s">
        <v>287</v>
      </c>
      <c r="E53" s="105" t="s">
        <v>288</v>
      </c>
      <c r="F53" s="105" t="s">
        <v>451</v>
      </c>
      <c r="G53" s="108">
        <v>141336</v>
      </c>
      <c r="H53" s="108">
        <v>141336</v>
      </c>
    </row>
    <row r="54" spans="1:8" outlineLevel="1" x14ac:dyDescent="0.25">
      <c r="A54" s="106" t="s">
        <v>360</v>
      </c>
      <c r="B54" s="105" t="s">
        <v>307</v>
      </c>
      <c r="C54" s="105" t="s">
        <v>282</v>
      </c>
      <c r="D54" s="105" t="s">
        <v>280</v>
      </c>
      <c r="E54" s="105" t="s">
        <v>280</v>
      </c>
      <c r="F54" s="105"/>
      <c r="G54" s="111">
        <f>G55</f>
        <v>561367.99999999988</v>
      </c>
      <c r="H54" s="111">
        <f>H55</f>
        <v>561367.99999999988</v>
      </c>
    </row>
    <row r="55" spans="1:8" outlineLevel="2" x14ac:dyDescent="0.25">
      <c r="A55" s="106" t="s">
        <v>41</v>
      </c>
      <c r="B55" s="105" t="s">
        <v>6</v>
      </c>
      <c r="C55" s="105" t="s">
        <v>282</v>
      </c>
      <c r="D55" s="105" t="s">
        <v>280</v>
      </c>
      <c r="E55" s="105" t="s">
        <v>280</v>
      </c>
      <c r="F55" s="105"/>
      <c r="G55" s="111">
        <f>G56</f>
        <v>561367.99999999988</v>
      </c>
      <c r="H55" s="111">
        <f>H56</f>
        <v>561367.99999999988</v>
      </c>
    </row>
    <row r="56" spans="1:8" ht="63" outlineLevel="3" x14ac:dyDescent="0.25">
      <c r="A56" s="106" t="s">
        <v>465</v>
      </c>
      <c r="B56" s="105" t="s">
        <v>6</v>
      </c>
      <c r="C56" s="105" t="s">
        <v>7</v>
      </c>
      <c r="D56" s="105" t="s">
        <v>280</v>
      </c>
      <c r="E56" s="105" t="s">
        <v>280</v>
      </c>
      <c r="F56" s="105"/>
      <c r="G56" s="111">
        <f>G57+G58+G59</f>
        <v>561367.99999999988</v>
      </c>
      <c r="H56" s="111">
        <f>H57+H58+H59</f>
        <v>561367.99999999988</v>
      </c>
    </row>
    <row r="57" spans="1:8" ht="15" customHeight="1" outlineLevel="4" x14ac:dyDescent="0.25">
      <c r="A57" s="106" t="s">
        <v>346</v>
      </c>
      <c r="B57" s="105" t="s">
        <v>6</v>
      </c>
      <c r="C57" s="105" t="s">
        <v>7</v>
      </c>
      <c r="D57" s="105" t="s">
        <v>285</v>
      </c>
      <c r="E57" s="105" t="s">
        <v>286</v>
      </c>
      <c r="F57" s="105" t="s">
        <v>493</v>
      </c>
      <c r="G57" s="108">
        <v>423522.36</v>
      </c>
      <c r="H57" s="108">
        <v>423522.36</v>
      </c>
    </row>
    <row r="58" spans="1:8" outlineLevel="4" x14ac:dyDescent="0.25">
      <c r="A58" s="106" t="s">
        <v>347</v>
      </c>
      <c r="B58" s="105" t="s">
        <v>6</v>
      </c>
      <c r="C58" s="105" t="s">
        <v>7</v>
      </c>
      <c r="D58" s="105" t="s">
        <v>287</v>
      </c>
      <c r="E58" s="105" t="s">
        <v>288</v>
      </c>
      <c r="F58" s="105" t="s">
        <v>493</v>
      </c>
      <c r="G58" s="108">
        <v>127830.95</v>
      </c>
      <c r="H58" s="108">
        <v>127830.95</v>
      </c>
    </row>
    <row r="59" spans="1:8" outlineLevel="4" x14ac:dyDescent="0.25">
      <c r="A59" s="106" t="s">
        <v>351</v>
      </c>
      <c r="B59" s="105" t="s">
        <v>6</v>
      </c>
      <c r="C59" s="105" t="s">
        <v>7</v>
      </c>
      <c r="D59" s="105" t="s">
        <v>289</v>
      </c>
      <c r="E59" s="105" t="s">
        <v>294</v>
      </c>
      <c r="F59" s="105" t="s">
        <v>493</v>
      </c>
      <c r="G59" s="108">
        <v>10014.69</v>
      </c>
      <c r="H59" s="108">
        <v>10014.69</v>
      </c>
    </row>
    <row r="60" spans="1:8" ht="31.5" outlineLevel="4" x14ac:dyDescent="0.25">
      <c r="A60" s="106" t="s">
        <v>361</v>
      </c>
      <c r="B60" s="105" t="s">
        <v>308</v>
      </c>
      <c r="C60" s="105" t="s">
        <v>282</v>
      </c>
      <c r="D60" s="105" t="s">
        <v>280</v>
      </c>
      <c r="E60" s="105" t="s">
        <v>280</v>
      </c>
      <c r="F60" s="105"/>
      <c r="G60" s="111">
        <f>G61</f>
        <v>725493.96</v>
      </c>
      <c r="H60" s="111">
        <f>H61</f>
        <v>724987.92</v>
      </c>
    </row>
    <row r="61" spans="1:8" ht="32.25" customHeight="1" outlineLevel="4" x14ac:dyDescent="0.25">
      <c r="A61" s="106" t="s">
        <v>45</v>
      </c>
      <c r="B61" s="105" t="s">
        <v>309</v>
      </c>
      <c r="C61" s="105" t="s">
        <v>282</v>
      </c>
      <c r="D61" s="105" t="s">
        <v>280</v>
      </c>
      <c r="E61" s="105" t="s">
        <v>280</v>
      </c>
      <c r="F61" s="105"/>
      <c r="G61" s="111">
        <f>G62+G66</f>
        <v>725493.96</v>
      </c>
      <c r="H61" s="111">
        <f>H62+H66</f>
        <v>724987.92</v>
      </c>
    </row>
    <row r="62" spans="1:8" outlineLevel="1" x14ac:dyDescent="0.25">
      <c r="A62" s="106" t="s">
        <v>265</v>
      </c>
      <c r="B62" s="105" t="s">
        <v>309</v>
      </c>
      <c r="C62" s="105" t="s">
        <v>8</v>
      </c>
      <c r="D62" s="105" t="s">
        <v>280</v>
      </c>
      <c r="E62" s="105" t="s">
        <v>280</v>
      </c>
      <c r="F62" s="105"/>
      <c r="G62" s="111">
        <f>G63+G64+G65</f>
        <v>398493.96</v>
      </c>
      <c r="H62" s="111">
        <f>H63+H64+H65</f>
        <v>398493.96</v>
      </c>
    </row>
    <row r="63" spans="1:8" outlineLevel="2" x14ac:dyDescent="0.25">
      <c r="A63" s="106" t="s">
        <v>351</v>
      </c>
      <c r="B63" s="105" t="s">
        <v>309</v>
      </c>
      <c r="C63" s="105" t="s">
        <v>8</v>
      </c>
      <c r="D63" s="105" t="s">
        <v>289</v>
      </c>
      <c r="E63" s="105">
        <v>221</v>
      </c>
      <c r="F63" s="105"/>
      <c r="G63" s="111">
        <v>24000</v>
      </c>
      <c r="H63" s="111">
        <v>24000</v>
      </c>
    </row>
    <row r="64" spans="1:8" ht="18.75" customHeight="1" outlineLevel="3" x14ac:dyDescent="0.25">
      <c r="A64" s="106" t="s">
        <v>354</v>
      </c>
      <c r="B64" s="105" t="s">
        <v>309</v>
      </c>
      <c r="C64" s="105" t="s">
        <v>8</v>
      </c>
      <c r="D64" s="105" t="s">
        <v>289</v>
      </c>
      <c r="E64" s="105" t="s">
        <v>297</v>
      </c>
      <c r="F64" s="105"/>
      <c r="G64" s="108">
        <v>48000</v>
      </c>
      <c r="H64" s="108">
        <v>48000</v>
      </c>
    </row>
    <row r="65" spans="1:8" outlineLevel="4" x14ac:dyDescent="0.25">
      <c r="A65" s="106" t="s">
        <v>349</v>
      </c>
      <c r="B65" s="105" t="s">
        <v>309</v>
      </c>
      <c r="C65" s="105" t="s">
        <v>8</v>
      </c>
      <c r="D65" s="105" t="s">
        <v>289</v>
      </c>
      <c r="E65" s="105" t="s">
        <v>290</v>
      </c>
      <c r="F65" s="105" t="s">
        <v>9</v>
      </c>
      <c r="G65" s="108">
        <v>326493.96000000002</v>
      </c>
      <c r="H65" s="108">
        <v>326493.96000000002</v>
      </c>
    </row>
    <row r="66" spans="1:8" ht="31.5" outlineLevel="4" x14ac:dyDescent="0.25">
      <c r="A66" s="106" t="s">
        <v>244</v>
      </c>
      <c r="B66" s="105" t="s">
        <v>309</v>
      </c>
      <c r="C66" s="105" t="s">
        <v>452</v>
      </c>
      <c r="D66" s="105" t="s">
        <v>280</v>
      </c>
      <c r="E66" s="105" t="s">
        <v>280</v>
      </c>
      <c r="F66" s="105"/>
      <c r="G66" s="111">
        <f>G67</f>
        <v>327000</v>
      </c>
      <c r="H66" s="111">
        <f>H67</f>
        <v>326493.96000000002</v>
      </c>
    </row>
    <row r="67" spans="1:8" outlineLevel="2" x14ac:dyDescent="0.25">
      <c r="A67" s="106" t="s">
        <v>349</v>
      </c>
      <c r="B67" s="105" t="s">
        <v>309</v>
      </c>
      <c r="C67" s="105" t="s">
        <v>452</v>
      </c>
      <c r="D67" s="105" t="s">
        <v>289</v>
      </c>
      <c r="E67" s="105" t="s">
        <v>290</v>
      </c>
      <c r="F67" s="105" t="s">
        <v>453</v>
      </c>
      <c r="G67" s="108">
        <v>327000</v>
      </c>
      <c r="H67" s="108">
        <v>326493.96000000002</v>
      </c>
    </row>
    <row r="68" spans="1:8" outlineLevel="3" x14ac:dyDescent="0.25">
      <c r="A68" s="106" t="s">
        <v>362</v>
      </c>
      <c r="B68" s="105" t="s">
        <v>310</v>
      </c>
      <c r="C68" s="105" t="s">
        <v>282</v>
      </c>
      <c r="D68" s="105" t="s">
        <v>280</v>
      </c>
      <c r="E68" s="105" t="s">
        <v>280</v>
      </c>
      <c r="F68" s="105"/>
      <c r="G68" s="111">
        <f>G69+G83</f>
        <v>15560113.42</v>
      </c>
      <c r="H68" s="111">
        <f>H69+H83</f>
        <v>15560113.42</v>
      </c>
    </row>
    <row r="69" spans="1:8" outlineLevel="4" x14ac:dyDescent="0.25">
      <c r="A69" s="106" t="s">
        <v>47</v>
      </c>
      <c r="B69" s="105" t="s">
        <v>311</v>
      </c>
      <c r="C69" s="105" t="s">
        <v>282</v>
      </c>
      <c r="D69" s="105" t="s">
        <v>280</v>
      </c>
      <c r="E69" s="105" t="s">
        <v>280</v>
      </c>
      <c r="F69" s="105"/>
      <c r="G69" s="111">
        <f>G70+G72+G75+G79</f>
        <v>15333503.51</v>
      </c>
      <c r="H69" s="111">
        <f>H70+H72+H75+H79</f>
        <v>15333503.51</v>
      </c>
    </row>
    <row r="70" spans="1:8" ht="63" outlineLevel="3" x14ac:dyDescent="0.25">
      <c r="A70" s="106" t="s">
        <v>267</v>
      </c>
      <c r="B70" s="105" t="s">
        <v>311</v>
      </c>
      <c r="C70" s="105" t="s">
        <v>10</v>
      </c>
      <c r="D70" s="105" t="s">
        <v>280</v>
      </c>
      <c r="E70" s="105" t="s">
        <v>280</v>
      </c>
      <c r="F70" s="105"/>
      <c r="G70" s="111">
        <f>G71</f>
        <v>366758.96</v>
      </c>
      <c r="H70" s="111">
        <f>H71</f>
        <v>366758.96</v>
      </c>
    </row>
    <row r="71" spans="1:8" outlineLevel="4" x14ac:dyDescent="0.25">
      <c r="A71" s="106" t="s">
        <v>354</v>
      </c>
      <c r="B71" s="105" t="s">
        <v>311</v>
      </c>
      <c r="C71" s="105" t="s">
        <v>10</v>
      </c>
      <c r="D71" s="105" t="s">
        <v>289</v>
      </c>
      <c r="E71" s="105" t="s">
        <v>297</v>
      </c>
      <c r="F71" s="105"/>
      <c r="G71" s="108">
        <v>366758.96</v>
      </c>
      <c r="H71" s="108">
        <v>366758.96</v>
      </c>
    </row>
    <row r="72" spans="1:8" ht="47.25" outlineLevel="4" x14ac:dyDescent="0.25">
      <c r="A72" s="106" t="s">
        <v>268</v>
      </c>
      <c r="B72" s="105" t="s">
        <v>311</v>
      </c>
      <c r="C72" s="105" t="s">
        <v>11</v>
      </c>
      <c r="D72" s="105" t="s">
        <v>280</v>
      </c>
      <c r="E72" s="105" t="s">
        <v>280</v>
      </c>
      <c r="F72" s="105"/>
      <c r="G72" s="111">
        <f>G73+G74</f>
        <v>5122778.66</v>
      </c>
      <c r="H72" s="111">
        <f>H73+H74</f>
        <v>5122778.66</v>
      </c>
    </row>
    <row r="73" spans="1:8" outlineLevel="1" x14ac:dyDescent="0.25">
      <c r="A73" s="106" t="s">
        <v>354</v>
      </c>
      <c r="B73" s="105" t="s">
        <v>311</v>
      </c>
      <c r="C73" s="105" t="s">
        <v>11</v>
      </c>
      <c r="D73" s="105" t="s">
        <v>289</v>
      </c>
      <c r="E73" s="105" t="s">
        <v>297</v>
      </c>
      <c r="F73" s="105"/>
      <c r="G73" s="108">
        <v>4722778.66</v>
      </c>
      <c r="H73" s="108">
        <v>4722778.66</v>
      </c>
    </row>
    <row r="74" spans="1:8" outlineLevel="2" x14ac:dyDescent="0.25">
      <c r="A74" s="106" t="s">
        <v>354</v>
      </c>
      <c r="B74" s="105" t="s">
        <v>311</v>
      </c>
      <c r="C74" s="105" t="s">
        <v>11</v>
      </c>
      <c r="D74" s="105" t="s">
        <v>289</v>
      </c>
      <c r="E74" s="105" t="s">
        <v>297</v>
      </c>
      <c r="F74" s="105">
        <v>11</v>
      </c>
      <c r="G74" s="108">
        <v>400000</v>
      </c>
      <c r="H74" s="108">
        <v>400000</v>
      </c>
    </row>
    <row r="75" spans="1:8" ht="47.25" outlineLevel="3" x14ac:dyDescent="0.25">
      <c r="A75" s="106" t="s">
        <v>466</v>
      </c>
      <c r="B75" s="105" t="s">
        <v>311</v>
      </c>
      <c r="C75" s="105" t="s">
        <v>454</v>
      </c>
      <c r="D75" s="105" t="s">
        <v>280</v>
      </c>
      <c r="E75" s="105" t="s">
        <v>280</v>
      </c>
      <c r="F75" s="105"/>
      <c r="G75" s="111">
        <f>G76+G77+G78</f>
        <v>9056808.4899999984</v>
      </c>
      <c r="H75" s="111">
        <f>H76+H77+H78</f>
        <v>9056808.4899999984</v>
      </c>
    </row>
    <row r="76" spans="1:8" outlineLevel="4" x14ac:dyDescent="0.25">
      <c r="A76" s="106" t="s">
        <v>354</v>
      </c>
      <c r="B76" s="105" t="s">
        <v>311</v>
      </c>
      <c r="C76" s="105" t="s">
        <v>454</v>
      </c>
      <c r="D76" s="105" t="s">
        <v>289</v>
      </c>
      <c r="E76" s="105" t="s">
        <v>297</v>
      </c>
      <c r="F76" s="105">
        <v>11</v>
      </c>
      <c r="G76" s="111">
        <v>2800000</v>
      </c>
      <c r="H76" s="111">
        <v>2800000</v>
      </c>
    </row>
    <row r="77" spans="1:8" outlineLevel="3" x14ac:dyDescent="0.25">
      <c r="A77" s="106" t="s">
        <v>354</v>
      </c>
      <c r="B77" s="105" t="s">
        <v>311</v>
      </c>
      <c r="C77" s="105" t="s">
        <v>454</v>
      </c>
      <c r="D77" s="105" t="s">
        <v>289</v>
      </c>
      <c r="E77" s="105" t="s">
        <v>297</v>
      </c>
      <c r="F77" s="105" t="s">
        <v>9</v>
      </c>
      <c r="G77" s="108">
        <v>479259.22</v>
      </c>
      <c r="H77" s="108">
        <v>479259.22</v>
      </c>
    </row>
    <row r="78" spans="1:8" outlineLevel="4" x14ac:dyDescent="0.25">
      <c r="A78" s="106" t="s">
        <v>354</v>
      </c>
      <c r="B78" s="105" t="s">
        <v>311</v>
      </c>
      <c r="C78" s="105" t="s">
        <v>454</v>
      </c>
      <c r="D78" s="105" t="s">
        <v>289</v>
      </c>
      <c r="E78" s="105" t="s">
        <v>297</v>
      </c>
      <c r="F78" s="105" t="s">
        <v>455</v>
      </c>
      <c r="G78" s="108">
        <v>5777549.2699999996</v>
      </c>
      <c r="H78" s="108">
        <v>5777549.2699999996</v>
      </c>
    </row>
    <row r="79" spans="1:8" ht="47.25" outlineLevel="3" x14ac:dyDescent="0.25">
      <c r="A79" s="106" t="s">
        <v>245</v>
      </c>
      <c r="B79" s="105" t="s">
        <v>311</v>
      </c>
      <c r="C79" s="105" t="s">
        <v>12</v>
      </c>
      <c r="D79" s="105" t="s">
        <v>280</v>
      </c>
      <c r="E79" s="105" t="s">
        <v>280</v>
      </c>
      <c r="F79" s="105"/>
      <c r="G79" s="111">
        <f>G80+G81+G82</f>
        <v>787157.4</v>
      </c>
      <c r="H79" s="111">
        <f>H80+H81+H82</f>
        <v>787157.4</v>
      </c>
    </row>
    <row r="80" spans="1:8" outlineLevel="4" x14ac:dyDescent="0.25">
      <c r="A80" s="106" t="s">
        <v>354</v>
      </c>
      <c r="B80" s="105" t="s">
        <v>311</v>
      </c>
      <c r="C80" s="105" t="s">
        <v>12</v>
      </c>
      <c r="D80" s="105" t="s">
        <v>289</v>
      </c>
      <c r="E80" s="105" t="s">
        <v>297</v>
      </c>
      <c r="F80" s="105"/>
      <c r="G80" s="108">
        <v>372721.97</v>
      </c>
      <c r="H80" s="108">
        <v>372721.97</v>
      </c>
    </row>
    <row r="81" spans="1:8" outlineLevel="4" x14ac:dyDescent="0.25">
      <c r="A81" s="106" t="s">
        <v>349</v>
      </c>
      <c r="B81" s="105" t="s">
        <v>311</v>
      </c>
      <c r="C81" s="105" t="s">
        <v>12</v>
      </c>
      <c r="D81" s="105" t="s">
        <v>289</v>
      </c>
      <c r="E81" s="105" t="s">
        <v>290</v>
      </c>
      <c r="F81" s="105"/>
      <c r="G81" s="108">
        <v>289201.01</v>
      </c>
      <c r="H81" s="108">
        <v>289201.01</v>
      </c>
    </row>
    <row r="82" spans="1:8" outlineLevel="4" x14ac:dyDescent="0.25">
      <c r="A82" s="106" t="s">
        <v>355</v>
      </c>
      <c r="B82" s="105" t="s">
        <v>311</v>
      </c>
      <c r="C82" s="105" t="s">
        <v>12</v>
      </c>
      <c r="D82" s="105" t="s">
        <v>289</v>
      </c>
      <c r="E82" s="105">
        <v>310</v>
      </c>
      <c r="F82" s="105"/>
      <c r="G82" s="108">
        <v>125234.42</v>
      </c>
      <c r="H82" s="108">
        <v>125234.42</v>
      </c>
    </row>
    <row r="83" spans="1:8" ht="31.5" outlineLevel="2" x14ac:dyDescent="0.25">
      <c r="A83" s="106" t="s">
        <v>48</v>
      </c>
      <c r="B83" s="105" t="s">
        <v>312</v>
      </c>
      <c r="C83" s="105" t="s">
        <v>282</v>
      </c>
      <c r="D83" s="105" t="s">
        <v>280</v>
      </c>
      <c r="E83" s="105" t="s">
        <v>280</v>
      </c>
      <c r="F83" s="105"/>
      <c r="G83" s="111">
        <f>G84</f>
        <v>226609.91</v>
      </c>
      <c r="H83" s="111">
        <f>H84</f>
        <v>226609.91</v>
      </c>
    </row>
    <row r="84" spans="1:8" ht="31.5" outlineLevel="3" x14ac:dyDescent="0.25">
      <c r="A84" s="106" t="s">
        <v>246</v>
      </c>
      <c r="B84" s="105" t="s">
        <v>312</v>
      </c>
      <c r="C84" s="105" t="s">
        <v>13</v>
      </c>
      <c r="D84" s="105" t="s">
        <v>280</v>
      </c>
      <c r="E84" s="105" t="s">
        <v>280</v>
      </c>
      <c r="F84" s="105"/>
      <c r="G84" s="111">
        <f>G85</f>
        <v>226609.91</v>
      </c>
      <c r="H84" s="111">
        <f>H85</f>
        <v>226609.91</v>
      </c>
    </row>
    <row r="85" spans="1:8" outlineLevel="4" x14ac:dyDescent="0.25">
      <c r="A85" s="106" t="s">
        <v>349</v>
      </c>
      <c r="B85" s="105" t="s">
        <v>312</v>
      </c>
      <c r="C85" s="105" t="s">
        <v>13</v>
      </c>
      <c r="D85" s="105" t="s">
        <v>289</v>
      </c>
      <c r="E85" s="105" t="s">
        <v>290</v>
      </c>
      <c r="F85" s="105"/>
      <c r="G85" s="108">
        <v>226609.91</v>
      </c>
      <c r="H85" s="108">
        <v>226609.91</v>
      </c>
    </row>
    <row r="86" spans="1:8" outlineLevel="3" x14ac:dyDescent="0.25">
      <c r="A86" s="106" t="s">
        <v>363</v>
      </c>
      <c r="B86" s="105" t="s">
        <v>313</v>
      </c>
      <c r="C86" s="105" t="s">
        <v>282</v>
      </c>
      <c r="D86" s="105" t="s">
        <v>280</v>
      </c>
      <c r="E86" s="105" t="s">
        <v>280</v>
      </c>
      <c r="F86" s="105"/>
      <c r="G86" s="111">
        <f>G87+G90+G99</f>
        <v>24738596.75</v>
      </c>
      <c r="H86" s="111">
        <f>H87+H90+H99</f>
        <v>23964986.850000001</v>
      </c>
    </row>
    <row r="87" spans="1:8" outlineLevel="4" x14ac:dyDescent="0.25">
      <c r="A87" s="106" t="s">
        <v>51</v>
      </c>
      <c r="B87" s="105" t="s">
        <v>314</v>
      </c>
      <c r="C87" s="105" t="s">
        <v>282</v>
      </c>
      <c r="D87" s="105" t="s">
        <v>280</v>
      </c>
      <c r="E87" s="105" t="s">
        <v>280</v>
      </c>
      <c r="F87" s="105"/>
      <c r="G87" s="111">
        <f>G88</f>
        <v>506194.85</v>
      </c>
      <c r="H87" s="111">
        <f>H88</f>
        <v>506194.85</v>
      </c>
    </row>
    <row r="88" spans="1:8" ht="31.5" outlineLevel="4" x14ac:dyDescent="0.25">
      <c r="A88" s="106" t="s">
        <v>247</v>
      </c>
      <c r="B88" s="105" t="s">
        <v>314</v>
      </c>
      <c r="C88" s="105" t="s">
        <v>14</v>
      </c>
      <c r="D88" s="105" t="s">
        <v>280</v>
      </c>
      <c r="E88" s="105" t="s">
        <v>280</v>
      </c>
      <c r="F88" s="105"/>
      <c r="G88" s="111">
        <f>G89</f>
        <v>506194.85</v>
      </c>
      <c r="H88" s="111">
        <f>H89</f>
        <v>506194.85</v>
      </c>
    </row>
    <row r="89" spans="1:8" outlineLevel="1" x14ac:dyDescent="0.25">
      <c r="A89" s="106" t="s">
        <v>354</v>
      </c>
      <c r="B89" s="105" t="s">
        <v>314</v>
      </c>
      <c r="C89" s="105" t="s">
        <v>14</v>
      </c>
      <c r="D89" s="105" t="s">
        <v>289</v>
      </c>
      <c r="E89" s="105" t="s">
        <v>297</v>
      </c>
      <c r="F89" s="105"/>
      <c r="G89" s="108">
        <v>506194.85</v>
      </c>
      <c r="H89" s="108">
        <v>506194.85</v>
      </c>
    </row>
    <row r="90" spans="1:8" outlineLevel="2" x14ac:dyDescent="0.25">
      <c r="A90" s="106" t="s">
        <v>52</v>
      </c>
      <c r="B90" s="105" t="s">
        <v>315</v>
      </c>
      <c r="C90" s="105" t="s">
        <v>282</v>
      </c>
      <c r="D90" s="105" t="s">
        <v>280</v>
      </c>
      <c r="E90" s="105" t="s">
        <v>280</v>
      </c>
      <c r="F90" s="105"/>
      <c r="G90" s="111">
        <f>G91+G93+G96</f>
        <v>8017788.3499999996</v>
      </c>
      <c r="H90" s="111">
        <f>H91+H93+H96</f>
        <v>8017788.3499999996</v>
      </c>
    </row>
    <row r="91" spans="1:8" ht="47.25" outlineLevel="3" x14ac:dyDescent="0.25">
      <c r="A91" s="106" t="s">
        <v>494</v>
      </c>
      <c r="B91" s="105" t="s">
        <v>315</v>
      </c>
      <c r="C91" s="105">
        <v>3000107910</v>
      </c>
      <c r="D91" s="105"/>
      <c r="E91" s="105"/>
      <c r="F91" s="105"/>
      <c r="G91" s="111">
        <f>G92</f>
        <v>15000</v>
      </c>
      <c r="H91" s="111">
        <f>H92</f>
        <v>15000</v>
      </c>
    </row>
    <row r="92" spans="1:8" outlineLevel="4" x14ac:dyDescent="0.25">
      <c r="A92" s="106" t="s">
        <v>495</v>
      </c>
      <c r="B92" s="105" t="s">
        <v>315</v>
      </c>
      <c r="C92" s="105">
        <v>3000107910</v>
      </c>
      <c r="D92" s="105">
        <v>244</v>
      </c>
      <c r="E92" s="105">
        <v>226</v>
      </c>
      <c r="F92" s="105"/>
      <c r="G92" s="111">
        <v>15000</v>
      </c>
      <c r="H92" s="111">
        <v>15000</v>
      </c>
    </row>
    <row r="93" spans="1:8" ht="189" outlineLevel="2" x14ac:dyDescent="0.25">
      <c r="A93" s="106" t="s">
        <v>388</v>
      </c>
      <c r="B93" s="105" t="s">
        <v>315</v>
      </c>
      <c r="C93" s="105" t="s">
        <v>380</v>
      </c>
      <c r="D93" s="105" t="s">
        <v>280</v>
      </c>
      <c r="E93" s="105" t="s">
        <v>280</v>
      </c>
      <c r="F93" s="105"/>
      <c r="G93" s="111">
        <f>G94+G95</f>
        <v>3498283.8499999996</v>
      </c>
      <c r="H93" s="111">
        <f>H94+H95</f>
        <v>3498283.8499999996</v>
      </c>
    </row>
    <row r="94" spans="1:8" outlineLevel="3" x14ac:dyDescent="0.25">
      <c r="A94" s="106" t="s">
        <v>354</v>
      </c>
      <c r="B94" s="105" t="s">
        <v>315</v>
      </c>
      <c r="C94" s="105" t="s">
        <v>380</v>
      </c>
      <c r="D94" s="105" t="s">
        <v>342</v>
      </c>
      <c r="E94" s="105" t="s">
        <v>297</v>
      </c>
      <c r="F94" s="105" t="s">
        <v>9</v>
      </c>
      <c r="G94" s="108">
        <v>336068.47</v>
      </c>
      <c r="H94" s="108">
        <v>336068.47</v>
      </c>
    </row>
    <row r="95" spans="1:8" ht="16.5" customHeight="1" outlineLevel="4" x14ac:dyDescent="0.25">
      <c r="A95" s="106" t="s">
        <v>354</v>
      </c>
      <c r="B95" s="105" t="s">
        <v>315</v>
      </c>
      <c r="C95" s="105" t="s">
        <v>380</v>
      </c>
      <c r="D95" s="105" t="s">
        <v>342</v>
      </c>
      <c r="E95" s="105" t="s">
        <v>297</v>
      </c>
      <c r="F95" s="105" t="s">
        <v>456</v>
      </c>
      <c r="G95" s="108">
        <v>3162215.38</v>
      </c>
      <c r="H95" s="108">
        <v>3162215.38</v>
      </c>
    </row>
    <row r="96" spans="1:8" ht="31.5" customHeight="1" outlineLevel="2" x14ac:dyDescent="0.25">
      <c r="A96" s="106" t="s">
        <v>496</v>
      </c>
      <c r="B96" s="105" t="s">
        <v>315</v>
      </c>
      <c r="C96" s="105" t="s">
        <v>497</v>
      </c>
      <c r="D96" s="105"/>
      <c r="E96" s="105"/>
      <c r="F96" s="105"/>
      <c r="G96" s="108">
        <f>G97+G98</f>
        <v>4504504.5</v>
      </c>
      <c r="H96" s="108">
        <f>H97+H98</f>
        <v>4504504.5</v>
      </c>
    </row>
    <row r="97" spans="1:8" ht="63" outlineLevel="3" x14ac:dyDescent="0.25">
      <c r="A97" s="106" t="s">
        <v>260</v>
      </c>
      <c r="B97" s="105" t="s">
        <v>315</v>
      </c>
      <c r="C97" s="105" t="s">
        <v>497</v>
      </c>
      <c r="D97" s="105">
        <v>811</v>
      </c>
      <c r="E97" s="105">
        <v>246</v>
      </c>
      <c r="F97" s="105">
        <v>2500</v>
      </c>
      <c r="G97" s="108">
        <v>4500000</v>
      </c>
      <c r="H97" s="108">
        <v>4500000</v>
      </c>
    </row>
    <row r="98" spans="1:8" ht="63" outlineLevel="4" x14ac:dyDescent="0.25">
      <c r="A98" s="106" t="s">
        <v>260</v>
      </c>
      <c r="B98" s="105" t="s">
        <v>315</v>
      </c>
      <c r="C98" s="105" t="s">
        <v>497</v>
      </c>
      <c r="D98" s="105">
        <v>811</v>
      </c>
      <c r="E98" s="105">
        <v>246</v>
      </c>
      <c r="F98" s="105">
        <v>11</v>
      </c>
      <c r="G98" s="108">
        <v>4504.5</v>
      </c>
      <c r="H98" s="108">
        <v>4504.5</v>
      </c>
    </row>
    <row r="99" spans="1:8" outlineLevel="4" x14ac:dyDescent="0.25">
      <c r="A99" s="106" t="s">
        <v>53</v>
      </c>
      <c r="B99" s="105" t="s">
        <v>317</v>
      </c>
      <c r="C99" s="105" t="s">
        <v>282</v>
      </c>
      <c r="D99" s="105" t="s">
        <v>280</v>
      </c>
      <c r="E99" s="105" t="s">
        <v>280</v>
      </c>
      <c r="F99" s="105"/>
      <c r="G99" s="111">
        <f>G100+G103+G107</f>
        <v>16214613.550000001</v>
      </c>
      <c r="H99" s="111">
        <f>H100+H103+H107</f>
        <v>15441003.65</v>
      </c>
    </row>
    <row r="100" spans="1:8" ht="31.5" outlineLevel="4" x14ac:dyDescent="0.25">
      <c r="A100" s="106" t="s">
        <v>261</v>
      </c>
      <c r="B100" s="105" t="s">
        <v>317</v>
      </c>
      <c r="C100" s="105" t="s">
        <v>498</v>
      </c>
      <c r="D100" s="105" t="s">
        <v>280</v>
      </c>
      <c r="E100" s="105" t="s">
        <v>280</v>
      </c>
      <c r="F100" s="105"/>
      <c r="G100" s="111">
        <f>G101+G102</f>
        <v>3797218.57</v>
      </c>
      <c r="H100" s="111">
        <f>H101+H102</f>
        <v>3797218.57</v>
      </c>
    </row>
    <row r="101" spans="1:8" outlineLevel="4" x14ac:dyDescent="0.25">
      <c r="A101" s="106" t="s">
        <v>354</v>
      </c>
      <c r="B101" s="105" t="s">
        <v>317</v>
      </c>
      <c r="C101" s="105" t="s">
        <v>498</v>
      </c>
      <c r="D101" s="105" t="s">
        <v>289</v>
      </c>
      <c r="E101" s="105" t="s">
        <v>297</v>
      </c>
      <c r="F101" s="105" t="s">
        <v>457</v>
      </c>
      <c r="G101" s="108">
        <v>1011468.98</v>
      </c>
      <c r="H101" s="108">
        <v>1011468.98</v>
      </c>
    </row>
    <row r="102" spans="1:8" outlineLevel="3" x14ac:dyDescent="0.25">
      <c r="A102" s="106" t="s">
        <v>355</v>
      </c>
      <c r="B102" s="105" t="s">
        <v>317</v>
      </c>
      <c r="C102" s="105" t="s">
        <v>498</v>
      </c>
      <c r="D102" s="105" t="s">
        <v>289</v>
      </c>
      <c r="E102" s="105">
        <v>310</v>
      </c>
      <c r="F102" s="105" t="s">
        <v>457</v>
      </c>
      <c r="G102" s="108">
        <v>2785749.59</v>
      </c>
      <c r="H102" s="108">
        <v>2785749.59</v>
      </c>
    </row>
    <row r="103" spans="1:8" outlineLevel="4" x14ac:dyDescent="0.25">
      <c r="A103" s="106" t="s">
        <v>467</v>
      </c>
      <c r="B103" s="105" t="s">
        <v>317</v>
      </c>
      <c r="C103" s="105" t="s">
        <v>323</v>
      </c>
      <c r="D103" s="105" t="s">
        <v>280</v>
      </c>
      <c r="E103" s="105" t="s">
        <v>280</v>
      </c>
      <c r="F103" s="105"/>
      <c r="G103" s="111">
        <f>G104+G105+G106</f>
        <v>2598928.2000000002</v>
      </c>
      <c r="H103" s="111">
        <f>H104+H105+H106</f>
        <v>2598928.2000000002</v>
      </c>
    </row>
    <row r="104" spans="1:8" outlineLevel="4" x14ac:dyDescent="0.25">
      <c r="A104" s="106" t="s">
        <v>354</v>
      </c>
      <c r="B104" s="105" t="s">
        <v>317</v>
      </c>
      <c r="C104" s="105" t="s">
        <v>323</v>
      </c>
      <c r="D104" s="105" t="s">
        <v>289</v>
      </c>
      <c r="E104" s="105" t="s">
        <v>297</v>
      </c>
      <c r="F104" s="105" t="s">
        <v>458</v>
      </c>
      <c r="G104" s="108">
        <v>1300000</v>
      </c>
      <c r="H104" s="108">
        <v>1300000</v>
      </c>
    </row>
    <row r="105" spans="1:8" outlineLevel="4" x14ac:dyDescent="0.25">
      <c r="A105" s="106" t="s">
        <v>354</v>
      </c>
      <c r="B105" s="105" t="s">
        <v>317</v>
      </c>
      <c r="C105" s="105" t="s">
        <v>323</v>
      </c>
      <c r="D105" s="105" t="s">
        <v>289</v>
      </c>
      <c r="E105" s="105" t="s">
        <v>297</v>
      </c>
      <c r="F105" s="105">
        <v>11</v>
      </c>
      <c r="G105" s="108">
        <v>700000</v>
      </c>
      <c r="H105" s="108">
        <v>700000</v>
      </c>
    </row>
    <row r="106" spans="1:8" outlineLevel="3" x14ac:dyDescent="0.25">
      <c r="A106" s="106" t="s">
        <v>354</v>
      </c>
      <c r="B106" s="105" t="s">
        <v>317</v>
      </c>
      <c r="C106" s="105" t="s">
        <v>323</v>
      </c>
      <c r="D106" s="105" t="s">
        <v>289</v>
      </c>
      <c r="E106" s="105" t="s">
        <v>297</v>
      </c>
      <c r="F106" s="105" t="s">
        <v>9</v>
      </c>
      <c r="G106" s="108">
        <v>598928.19999999995</v>
      </c>
      <c r="H106" s="108">
        <v>598928.19999999995</v>
      </c>
    </row>
    <row r="107" spans="1:8" ht="19.5" customHeight="1" outlineLevel="4" x14ac:dyDescent="0.25">
      <c r="A107" s="106" t="s">
        <v>265</v>
      </c>
      <c r="B107" s="105" t="s">
        <v>317</v>
      </c>
      <c r="C107" s="105" t="s">
        <v>15</v>
      </c>
      <c r="D107" s="105" t="s">
        <v>280</v>
      </c>
      <c r="E107" s="105" t="s">
        <v>280</v>
      </c>
      <c r="F107" s="105"/>
      <c r="G107" s="111">
        <f>G108+G109+G110+G111+G112+G113</f>
        <v>9818466.7800000012</v>
      </c>
      <c r="H107" s="111">
        <f>H108+H109+H110+H111+H112+H113</f>
        <v>9044856.8800000008</v>
      </c>
    </row>
    <row r="108" spans="1:8" outlineLevel="3" x14ac:dyDescent="0.25">
      <c r="A108" s="106" t="s">
        <v>353</v>
      </c>
      <c r="B108" s="105" t="s">
        <v>317</v>
      </c>
      <c r="C108" s="105" t="s">
        <v>15</v>
      </c>
      <c r="D108" s="105" t="s">
        <v>289</v>
      </c>
      <c r="E108" s="105" t="s">
        <v>296</v>
      </c>
      <c r="F108" s="105"/>
      <c r="G108" s="108">
        <v>851.87</v>
      </c>
      <c r="H108" s="108">
        <v>851.87</v>
      </c>
    </row>
    <row r="109" spans="1:8" outlineLevel="4" x14ac:dyDescent="0.25">
      <c r="A109" s="106" t="s">
        <v>354</v>
      </c>
      <c r="B109" s="105" t="s">
        <v>317</v>
      </c>
      <c r="C109" s="105" t="s">
        <v>15</v>
      </c>
      <c r="D109" s="105" t="s">
        <v>289</v>
      </c>
      <c r="E109" s="105" t="s">
        <v>297</v>
      </c>
      <c r="F109" s="105"/>
      <c r="G109" s="108">
        <v>6921022.8099999996</v>
      </c>
      <c r="H109" s="108">
        <v>6921022.8099999996</v>
      </c>
    </row>
    <row r="110" spans="1:8" outlineLevel="4" x14ac:dyDescent="0.25">
      <c r="A110" s="106" t="s">
        <v>355</v>
      </c>
      <c r="B110" s="105" t="s">
        <v>317</v>
      </c>
      <c r="C110" s="105" t="s">
        <v>15</v>
      </c>
      <c r="D110" s="105" t="s">
        <v>289</v>
      </c>
      <c r="E110" s="105">
        <v>310</v>
      </c>
      <c r="F110" s="105"/>
      <c r="G110" s="108">
        <v>209124.99</v>
      </c>
      <c r="H110" s="108">
        <v>209124.99</v>
      </c>
    </row>
    <row r="111" spans="1:8" ht="16.5" customHeight="1" outlineLevel="4" x14ac:dyDescent="0.25">
      <c r="A111" s="106" t="s">
        <v>348</v>
      </c>
      <c r="B111" s="105" t="s">
        <v>317</v>
      </c>
      <c r="C111" s="105" t="s">
        <v>15</v>
      </c>
      <c r="D111" s="105" t="s">
        <v>289</v>
      </c>
      <c r="E111" s="105" t="s">
        <v>291</v>
      </c>
      <c r="F111" s="105"/>
      <c r="G111" s="108">
        <v>280425.11</v>
      </c>
      <c r="H111" s="108">
        <v>280425.11</v>
      </c>
    </row>
    <row r="112" spans="1:8" outlineLevel="4" x14ac:dyDescent="0.25">
      <c r="A112" s="106" t="s">
        <v>353</v>
      </c>
      <c r="B112" s="105" t="s">
        <v>317</v>
      </c>
      <c r="C112" s="105" t="s">
        <v>15</v>
      </c>
      <c r="D112" s="105" t="s">
        <v>298</v>
      </c>
      <c r="E112" s="105" t="s">
        <v>296</v>
      </c>
      <c r="F112" s="105"/>
      <c r="G112" s="108">
        <v>2406042</v>
      </c>
      <c r="H112" s="108">
        <v>1632432.1</v>
      </c>
    </row>
    <row r="113" spans="1:8" ht="18" customHeight="1" outlineLevel="4" x14ac:dyDescent="0.25">
      <c r="A113" s="106" t="s">
        <v>370</v>
      </c>
      <c r="B113" s="105" t="s">
        <v>317</v>
      </c>
      <c r="C113" s="105" t="s">
        <v>15</v>
      </c>
      <c r="D113" s="105">
        <v>611</v>
      </c>
      <c r="E113" s="105">
        <v>241</v>
      </c>
      <c r="F113" s="105"/>
      <c r="G113" s="108">
        <v>1000</v>
      </c>
      <c r="H113" s="108">
        <v>1000</v>
      </c>
    </row>
    <row r="114" spans="1:8" outlineLevel="1" x14ac:dyDescent="0.25">
      <c r="A114" s="106" t="s">
        <v>365</v>
      </c>
      <c r="B114" s="105" t="s">
        <v>319</v>
      </c>
      <c r="C114" s="105" t="s">
        <v>282</v>
      </c>
      <c r="D114" s="105" t="s">
        <v>280</v>
      </c>
      <c r="E114" s="105" t="s">
        <v>280</v>
      </c>
      <c r="F114" s="105"/>
      <c r="G114" s="111">
        <f>G115+G118</f>
        <v>111925</v>
      </c>
      <c r="H114" s="111">
        <f>H115+H118</f>
        <v>111925</v>
      </c>
    </row>
    <row r="115" spans="1:8" ht="31.5" outlineLevel="2" x14ac:dyDescent="0.25">
      <c r="A115" s="106" t="s">
        <v>107</v>
      </c>
      <c r="B115" s="105" t="s">
        <v>320</v>
      </c>
      <c r="C115" s="105" t="s">
        <v>282</v>
      </c>
      <c r="D115" s="105" t="s">
        <v>280</v>
      </c>
      <c r="E115" s="105" t="s">
        <v>280</v>
      </c>
      <c r="F115" s="105"/>
      <c r="G115" s="111">
        <f>G116</f>
        <v>51925</v>
      </c>
      <c r="H115" s="111">
        <f>H116</f>
        <v>51925</v>
      </c>
    </row>
    <row r="116" spans="1:8" ht="47.25" outlineLevel="3" x14ac:dyDescent="0.25">
      <c r="A116" s="106" t="s">
        <v>240</v>
      </c>
      <c r="B116" s="105" t="s">
        <v>320</v>
      </c>
      <c r="C116" s="105" t="s">
        <v>4</v>
      </c>
      <c r="D116" s="105" t="s">
        <v>280</v>
      </c>
      <c r="E116" s="105" t="s">
        <v>280</v>
      </c>
      <c r="F116" s="105"/>
      <c r="G116" s="111">
        <f>G117</f>
        <v>51925</v>
      </c>
      <c r="H116" s="111">
        <f>H117</f>
        <v>51925</v>
      </c>
    </row>
    <row r="117" spans="1:8" outlineLevel="4" x14ac:dyDescent="0.25">
      <c r="A117" s="106" t="s">
        <v>349</v>
      </c>
      <c r="B117" s="105" t="s">
        <v>320</v>
      </c>
      <c r="C117" s="105" t="s">
        <v>4</v>
      </c>
      <c r="D117" s="105" t="s">
        <v>289</v>
      </c>
      <c r="E117" s="105" t="s">
        <v>290</v>
      </c>
      <c r="F117" s="105"/>
      <c r="G117" s="108">
        <v>51925</v>
      </c>
      <c r="H117" s="108">
        <v>51925</v>
      </c>
    </row>
    <row r="118" spans="1:8" outlineLevel="1" x14ac:dyDescent="0.25">
      <c r="A118" s="106" t="s">
        <v>468</v>
      </c>
      <c r="B118" s="105" t="s">
        <v>459</v>
      </c>
      <c r="C118" s="105" t="s">
        <v>282</v>
      </c>
      <c r="D118" s="105" t="s">
        <v>280</v>
      </c>
      <c r="E118" s="105" t="s">
        <v>280</v>
      </c>
      <c r="F118" s="105"/>
      <c r="G118" s="111">
        <f>G119</f>
        <v>60000</v>
      </c>
      <c r="H118" s="111">
        <f>H119</f>
        <v>60000</v>
      </c>
    </row>
    <row r="119" spans="1:8" outlineLevel="2" x14ac:dyDescent="0.25">
      <c r="A119" s="106" t="s">
        <v>265</v>
      </c>
      <c r="B119" s="105" t="s">
        <v>459</v>
      </c>
      <c r="C119" s="105" t="s">
        <v>460</v>
      </c>
      <c r="D119" s="105" t="s">
        <v>280</v>
      </c>
      <c r="E119" s="105" t="s">
        <v>280</v>
      </c>
      <c r="F119" s="105"/>
      <c r="G119" s="111">
        <f>G120</f>
        <v>60000</v>
      </c>
      <c r="H119" s="111">
        <f>H120</f>
        <v>60000</v>
      </c>
    </row>
    <row r="120" spans="1:8" outlineLevel="3" x14ac:dyDescent="0.25">
      <c r="A120" s="106" t="s">
        <v>352</v>
      </c>
      <c r="B120" s="105" t="s">
        <v>459</v>
      </c>
      <c r="C120" s="105" t="s">
        <v>460</v>
      </c>
      <c r="D120" s="105" t="s">
        <v>289</v>
      </c>
      <c r="E120" s="105" t="s">
        <v>295</v>
      </c>
      <c r="F120" s="105"/>
      <c r="G120" s="108">
        <v>60000</v>
      </c>
      <c r="H120" s="108">
        <v>60000</v>
      </c>
    </row>
    <row r="121" spans="1:8" outlineLevel="4" x14ac:dyDescent="0.25">
      <c r="A121" s="106" t="s">
        <v>367</v>
      </c>
      <c r="B121" s="105" t="s">
        <v>324</v>
      </c>
      <c r="C121" s="105" t="s">
        <v>282</v>
      </c>
      <c r="D121" s="105" t="s">
        <v>280</v>
      </c>
      <c r="E121" s="105" t="s">
        <v>280</v>
      </c>
      <c r="F121" s="105"/>
      <c r="G121" s="111">
        <f>G122+G125+G128+G132</f>
        <v>955841.7</v>
      </c>
      <c r="H121" s="111">
        <f>H122+H125+H128+H132</f>
        <v>955841.7</v>
      </c>
    </row>
    <row r="122" spans="1:8" outlineLevel="3" x14ac:dyDescent="0.25">
      <c r="A122" s="106" t="s">
        <v>59</v>
      </c>
      <c r="B122" s="105" t="s">
        <v>325</v>
      </c>
      <c r="C122" s="105" t="s">
        <v>282</v>
      </c>
      <c r="D122" s="105" t="s">
        <v>280</v>
      </c>
      <c r="E122" s="105" t="s">
        <v>280</v>
      </c>
      <c r="F122" s="105"/>
      <c r="G122" s="111">
        <f>G123</f>
        <v>489637.04</v>
      </c>
      <c r="H122" s="111">
        <f>H123</f>
        <v>489637.04</v>
      </c>
    </row>
    <row r="123" spans="1:8" ht="47.25" outlineLevel="4" x14ac:dyDescent="0.25">
      <c r="A123" s="106" t="s">
        <v>251</v>
      </c>
      <c r="B123" s="105" t="s">
        <v>325</v>
      </c>
      <c r="C123" s="105" t="s">
        <v>16</v>
      </c>
      <c r="D123" s="105" t="s">
        <v>280</v>
      </c>
      <c r="E123" s="105" t="s">
        <v>280</v>
      </c>
      <c r="F123" s="105"/>
      <c r="G123" s="111">
        <f>G124</f>
        <v>489637.04</v>
      </c>
      <c r="H123" s="111">
        <f>H124</f>
        <v>489637.04</v>
      </c>
    </row>
    <row r="124" spans="1:8" ht="33.75" customHeight="1" outlineLevel="4" x14ac:dyDescent="0.25">
      <c r="A124" s="106" t="s">
        <v>368</v>
      </c>
      <c r="B124" s="105" t="s">
        <v>325</v>
      </c>
      <c r="C124" s="105" t="s">
        <v>16</v>
      </c>
      <c r="D124" s="105" t="s">
        <v>326</v>
      </c>
      <c r="E124" s="105" t="s">
        <v>327</v>
      </c>
      <c r="F124" s="105"/>
      <c r="G124" s="108">
        <v>489637.04</v>
      </c>
      <c r="H124" s="108">
        <v>489637.04</v>
      </c>
    </row>
    <row r="125" spans="1:8" outlineLevel="4" x14ac:dyDescent="0.25">
      <c r="A125" s="106" t="s">
        <v>60</v>
      </c>
      <c r="B125" s="105" t="s">
        <v>328</v>
      </c>
      <c r="C125" s="105" t="s">
        <v>282</v>
      </c>
      <c r="D125" s="105" t="s">
        <v>280</v>
      </c>
      <c r="E125" s="105" t="s">
        <v>280</v>
      </c>
      <c r="F125" s="105"/>
      <c r="G125" s="111">
        <f>G126</f>
        <v>100442.55</v>
      </c>
      <c r="H125" s="111">
        <f>H126</f>
        <v>100442.55</v>
      </c>
    </row>
    <row r="126" spans="1:8" ht="63" outlineLevel="3" x14ac:dyDescent="0.25">
      <c r="A126" s="106" t="s">
        <v>264</v>
      </c>
      <c r="B126" s="105" t="s">
        <v>328</v>
      </c>
      <c r="C126" s="105" t="s">
        <v>17</v>
      </c>
      <c r="D126" s="105" t="s">
        <v>280</v>
      </c>
      <c r="E126" s="105" t="s">
        <v>280</v>
      </c>
      <c r="F126" s="105"/>
      <c r="G126" s="111">
        <f>G127</f>
        <v>100442.55</v>
      </c>
      <c r="H126" s="111">
        <f>H127</f>
        <v>100442.55</v>
      </c>
    </row>
    <row r="127" spans="1:8" ht="47.25" outlineLevel="4" x14ac:dyDescent="0.25">
      <c r="A127" s="106" t="s">
        <v>386</v>
      </c>
      <c r="B127" s="105" t="s">
        <v>328</v>
      </c>
      <c r="C127" s="105" t="s">
        <v>17</v>
      </c>
      <c r="D127" s="105" t="s">
        <v>236</v>
      </c>
      <c r="E127" s="105" t="s">
        <v>329</v>
      </c>
      <c r="F127" s="105"/>
      <c r="G127" s="108">
        <v>100442.55</v>
      </c>
      <c r="H127" s="108">
        <v>100442.55</v>
      </c>
    </row>
    <row r="128" spans="1:8" outlineLevel="1" x14ac:dyDescent="0.25">
      <c r="A128" s="106" t="s">
        <v>62</v>
      </c>
      <c r="B128" s="105" t="s">
        <v>330</v>
      </c>
      <c r="C128" s="105" t="s">
        <v>282</v>
      </c>
      <c r="D128" s="105" t="s">
        <v>280</v>
      </c>
      <c r="E128" s="105" t="s">
        <v>280</v>
      </c>
      <c r="F128" s="105"/>
      <c r="G128" s="111">
        <f>G129</f>
        <v>275762.11</v>
      </c>
      <c r="H128" s="111">
        <f>H129</f>
        <v>275762.11</v>
      </c>
    </row>
    <row r="129" spans="1:8" outlineLevel="2" x14ac:dyDescent="0.25">
      <c r="A129" s="106" t="s">
        <v>253</v>
      </c>
      <c r="B129" s="105" t="s">
        <v>330</v>
      </c>
      <c r="C129" s="105" t="s">
        <v>18</v>
      </c>
      <c r="D129" s="105" t="s">
        <v>280</v>
      </c>
      <c r="E129" s="105" t="s">
        <v>280</v>
      </c>
      <c r="F129" s="105"/>
      <c r="G129" s="111">
        <f>G130+G131</f>
        <v>275762.11</v>
      </c>
      <c r="H129" s="111">
        <f>H130+H131</f>
        <v>275762.11</v>
      </c>
    </row>
    <row r="130" spans="1:8" ht="31.5" outlineLevel="3" x14ac:dyDescent="0.25">
      <c r="A130" s="106" t="s">
        <v>389</v>
      </c>
      <c r="B130" s="105" t="s">
        <v>330</v>
      </c>
      <c r="C130" s="105" t="s">
        <v>18</v>
      </c>
      <c r="D130" s="105" t="s">
        <v>381</v>
      </c>
      <c r="E130" s="105" t="s">
        <v>382</v>
      </c>
      <c r="F130" s="105"/>
      <c r="G130" s="108">
        <v>4000</v>
      </c>
      <c r="H130" s="108">
        <v>4000</v>
      </c>
    </row>
    <row r="131" spans="1:8" ht="63" outlineLevel="4" x14ac:dyDescent="0.25">
      <c r="A131" s="106" t="s">
        <v>260</v>
      </c>
      <c r="B131" s="105" t="s">
        <v>330</v>
      </c>
      <c r="C131" s="105" t="s">
        <v>18</v>
      </c>
      <c r="D131" s="105" t="s">
        <v>331</v>
      </c>
      <c r="E131" s="105" t="s">
        <v>316</v>
      </c>
      <c r="F131" s="105"/>
      <c r="G131" s="108">
        <v>271762.11</v>
      </c>
      <c r="H131" s="108">
        <v>271762.11</v>
      </c>
    </row>
    <row r="132" spans="1:8" ht="31.5" outlineLevel="2" x14ac:dyDescent="0.25">
      <c r="A132" s="106" t="s">
        <v>463</v>
      </c>
      <c r="B132" s="105" t="s">
        <v>330</v>
      </c>
      <c r="C132" s="105">
        <v>5100407060</v>
      </c>
      <c r="D132" s="105"/>
      <c r="E132" s="105"/>
      <c r="F132" s="105"/>
      <c r="G132" s="108">
        <f>G133</f>
        <v>90000</v>
      </c>
      <c r="H132" s="108">
        <f>H133</f>
        <v>90000</v>
      </c>
    </row>
    <row r="133" spans="1:8" ht="31.5" outlineLevel="3" x14ac:dyDescent="0.25">
      <c r="A133" s="106" t="s">
        <v>389</v>
      </c>
      <c r="B133" s="105" t="s">
        <v>330</v>
      </c>
      <c r="C133" s="105">
        <v>5100407060</v>
      </c>
      <c r="D133" s="105">
        <v>321</v>
      </c>
      <c r="E133" s="105">
        <v>262</v>
      </c>
      <c r="F133" s="105"/>
      <c r="G133" s="108">
        <v>90000</v>
      </c>
      <c r="H133" s="108">
        <v>90000</v>
      </c>
    </row>
    <row r="134" spans="1:8" outlineLevel="4" x14ac:dyDescent="0.25">
      <c r="A134" s="106" t="s">
        <v>369</v>
      </c>
      <c r="B134" s="105" t="s">
        <v>332</v>
      </c>
      <c r="C134" s="105" t="s">
        <v>282</v>
      </c>
      <c r="D134" s="105" t="s">
        <v>280</v>
      </c>
      <c r="E134" s="105" t="s">
        <v>280</v>
      </c>
      <c r="F134" s="105"/>
      <c r="G134" s="111">
        <f t="shared" ref="G134:H136" si="0">G135</f>
        <v>8972586</v>
      </c>
      <c r="H134" s="111">
        <f t="shared" si="0"/>
        <v>8972586</v>
      </c>
    </row>
    <row r="135" spans="1:8" outlineLevel="2" x14ac:dyDescent="0.25">
      <c r="A135" s="106" t="s">
        <v>64</v>
      </c>
      <c r="B135" s="105" t="s">
        <v>333</v>
      </c>
      <c r="C135" s="105" t="s">
        <v>282</v>
      </c>
      <c r="D135" s="105" t="s">
        <v>280</v>
      </c>
      <c r="E135" s="105" t="s">
        <v>280</v>
      </c>
      <c r="F135" s="105"/>
      <c r="G135" s="111">
        <f t="shared" si="0"/>
        <v>8972586</v>
      </c>
      <c r="H135" s="111">
        <f t="shared" si="0"/>
        <v>8972586</v>
      </c>
    </row>
    <row r="136" spans="1:8" ht="31.5" outlineLevel="3" x14ac:dyDescent="0.25">
      <c r="A136" s="106" t="s">
        <v>256</v>
      </c>
      <c r="B136" s="105" t="s">
        <v>333</v>
      </c>
      <c r="C136" s="105" t="s">
        <v>19</v>
      </c>
      <c r="D136" s="105" t="s">
        <v>280</v>
      </c>
      <c r="E136" s="105" t="s">
        <v>280</v>
      </c>
      <c r="F136" s="105"/>
      <c r="G136" s="111">
        <f t="shared" si="0"/>
        <v>8972586</v>
      </c>
      <c r="H136" s="111">
        <f t="shared" si="0"/>
        <v>8972586</v>
      </c>
    </row>
    <row r="137" spans="1:8" ht="34.5" customHeight="1" outlineLevel="4" x14ac:dyDescent="0.25">
      <c r="A137" s="106" t="s">
        <v>370</v>
      </c>
      <c r="B137" s="105" t="s">
        <v>333</v>
      </c>
      <c r="C137" s="105" t="s">
        <v>19</v>
      </c>
      <c r="D137" s="105" t="s">
        <v>334</v>
      </c>
      <c r="E137" s="105" t="s">
        <v>335</v>
      </c>
      <c r="F137" s="105"/>
      <c r="G137" s="108">
        <v>8972586</v>
      </c>
      <c r="H137" s="108">
        <v>8972586</v>
      </c>
    </row>
    <row r="138" spans="1:8" outlineLevel="1" x14ac:dyDescent="0.25">
      <c r="A138" s="106" t="s">
        <v>371</v>
      </c>
      <c r="B138" s="105" t="s">
        <v>336</v>
      </c>
      <c r="C138" s="105" t="s">
        <v>282</v>
      </c>
      <c r="D138" s="105" t="s">
        <v>280</v>
      </c>
      <c r="E138" s="105" t="s">
        <v>280</v>
      </c>
      <c r="F138" s="105"/>
      <c r="G138" s="111">
        <f>G139+G142</f>
        <v>198298</v>
      </c>
      <c r="H138" s="111">
        <f>H139+H142</f>
        <v>198298</v>
      </c>
    </row>
    <row r="139" spans="1:8" outlineLevel="2" x14ac:dyDescent="0.25">
      <c r="A139" s="106" t="s">
        <v>151</v>
      </c>
      <c r="B139" s="105" t="s">
        <v>337</v>
      </c>
      <c r="C139" s="105" t="s">
        <v>282</v>
      </c>
      <c r="D139" s="105" t="s">
        <v>280</v>
      </c>
      <c r="E139" s="105" t="s">
        <v>280</v>
      </c>
      <c r="F139" s="105"/>
      <c r="G139" s="111">
        <v>83712</v>
      </c>
      <c r="H139" s="111">
        <v>83712</v>
      </c>
    </row>
    <row r="140" spans="1:8" ht="63" outlineLevel="3" x14ac:dyDescent="0.25">
      <c r="A140" s="106" t="s">
        <v>262</v>
      </c>
      <c r="B140" s="105" t="s">
        <v>337</v>
      </c>
      <c r="C140" s="105" t="s">
        <v>20</v>
      </c>
      <c r="D140" s="105" t="s">
        <v>280</v>
      </c>
      <c r="E140" s="105" t="s">
        <v>280</v>
      </c>
      <c r="F140" s="105"/>
      <c r="G140" s="111">
        <v>83712</v>
      </c>
      <c r="H140" s="111">
        <v>83712</v>
      </c>
    </row>
    <row r="141" spans="1:8" ht="47.25" outlineLevel="4" x14ac:dyDescent="0.25">
      <c r="A141" s="106" t="s">
        <v>386</v>
      </c>
      <c r="B141" s="105" t="s">
        <v>337</v>
      </c>
      <c r="C141" s="105" t="s">
        <v>20</v>
      </c>
      <c r="D141" s="105" t="s">
        <v>236</v>
      </c>
      <c r="E141" s="105" t="s">
        <v>329</v>
      </c>
      <c r="F141" s="105"/>
      <c r="G141" s="108">
        <v>83712</v>
      </c>
      <c r="H141" s="108">
        <v>83712</v>
      </c>
    </row>
    <row r="142" spans="1:8" ht="15.75" customHeight="1" outlineLevel="4" x14ac:dyDescent="0.25">
      <c r="A142" s="106" t="s">
        <v>66</v>
      </c>
      <c r="B142" s="105" t="s">
        <v>338</v>
      </c>
      <c r="C142" s="105" t="s">
        <v>282</v>
      </c>
      <c r="D142" s="105" t="s">
        <v>280</v>
      </c>
      <c r="E142" s="105" t="s">
        <v>280</v>
      </c>
      <c r="F142" s="105"/>
      <c r="G142" s="111">
        <f>G143</f>
        <v>114586</v>
      </c>
      <c r="H142" s="111">
        <f>H143</f>
        <v>114586</v>
      </c>
    </row>
    <row r="143" spans="1:8" outlineLevel="4" x14ac:dyDescent="0.25">
      <c r="A143" s="106" t="s">
        <v>271</v>
      </c>
      <c r="B143" s="105" t="s">
        <v>338</v>
      </c>
      <c r="C143" s="105" t="s">
        <v>21</v>
      </c>
      <c r="D143" s="105" t="s">
        <v>280</v>
      </c>
      <c r="E143" s="105" t="s">
        <v>280</v>
      </c>
      <c r="F143" s="105"/>
      <c r="G143" s="111">
        <f>G144</f>
        <v>114586</v>
      </c>
      <c r="H143" s="111">
        <f>H144</f>
        <v>114586</v>
      </c>
    </row>
    <row r="144" spans="1:8" outlineLevel="4" x14ac:dyDescent="0.25">
      <c r="A144" s="106" t="s">
        <v>349</v>
      </c>
      <c r="B144" s="105" t="s">
        <v>338</v>
      </c>
      <c r="C144" s="105" t="s">
        <v>21</v>
      </c>
      <c r="D144" s="105" t="s">
        <v>289</v>
      </c>
      <c r="E144" s="105" t="s">
        <v>290</v>
      </c>
      <c r="F144" s="105"/>
      <c r="G144" s="108">
        <v>114586</v>
      </c>
      <c r="H144" s="108">
        <v>114586</v>
      </c>
    </row>
    <row r="145" spans="1:8" ht="47.25" outlineLevel="3" x14ac:dyDescent="0.25">
      <c r="A145" s="104" t="s">
        <v>372</v>
      </c>
      <c r="B145" s="120" t="s">
        <v>281</v>
      </c>
      <c r="C145" s="120" t="s">
        <v>282</v>
      </c>
      <c r="D145" s="120" t="s">
        <v>280</v>
      </c>
      <c r="E145" s="120" t="s">
        <v>280</v>
      </c>
      <c r="F145" s="120"/>
      <c r="G145" s="107">
        <f>G146</f>
        <v>13274985.470000001</v>
      </c>
      <c r="H145" s="107">
        <f>H146</f>
        <v>13274736.48</v>
      </c>
    </row>
    <row r="146" spans="1:8" outlineLevel="4" x14ac:dyDescent="0.25">
      <c r="A146" s="106" t="s">
        <v>366</v>
      </c>
      <c r="B146" s="105" t="s">
        <v>321</v>
      </c>
      <c r="C146" s="105" t="s">
        <v>282</v>
      </c>
      <c r="D146" s="105" t="s">
        <v>280</v>
      </c>
      <c r="E146" s="105" t="s">
        <v>280</v>
      </c>
      <c r="F146" s="105"/>
      <c r="G146" s="111">
        <f>G147</f>
        <v>13274985.470000001</v>
      </c>
      <c r="H146" s="111">
        <f>H147</f>
        <v>13274736.48</v>
      </c>
    </row>
    <row r="147" spans="1:8" outlineLevel="4" x14ac:dyDescent="0.25">
      <c r="A147" s="106" t="s">
        <v>56</v>
      </c>
      <c r="B147" s="105" t="s">
        <v>322</v>
      </c>
      <c r="C147" s="105" t="s">
        <v>282</v>
      </c>
      <c r="D147" s="105" t="s">
        <v>280</v>
      </c>
      <c r="E147" s="105" t="s">
        <v>280</v>
      </c>
      <c r="F147" s="105"/>
      <c r="G147" s="111">
        <f>G148+G150+G164+G169+G172</f>
        <v>13274985.470000001</v>
      </c>
      <c r="H147" s="111">
        <f>H148+H150+H164+H169+H172</f>
        <v>13274736.48</v>
      </c>
    </row>
    <row r="148" spans="1:8" ht="31.5" outlineLevel="4" x14ac:dyDescent="0.25">
      <c r="A148" s="106" t="s">
        <v>390</v>
      </c>
      <c r="B148" s="105" t="s">
        <v>322</v>
      </c>
      <c r="C148" s="105" t="s">
        <v>383</v>
      </c>
      <c r="D148" s="105" t="s">
        <v>280</v>
      </c>
      <c r="E148" s="105" t="s">
        <v>280</v>
      </c>
      <c r="F148" s="105"/>
      <c r="G148" s="111">
        <f>G149</f>
        <v>22234.52</v>
      </c>
      <c r="H148" s="111">
        <f>H149</f>
        <v>22234.52</v>
      </c>
    </row>
    <row r="149" spans="1:8" ht="31.5" outlineLevel="4" x14ac:dyDescent="0.25">
      <c r="A149" s="106" t="s">
        <v>270</v>
      </c>
      <c r="B149" s="105" t="s">
        <v>322</v>
      </c>
      <c r="C149" s="105" t="s">
        <v>383</v>
      </c>
      <c r="D149" s="105" t="s">
        <v>340</v>
      </c>
      <c r="E149" s="105" t="s">
        <v>303</v>
      </c>
      <c r="F149" s="105"/>
      <c r="G149" s="108">
        <v>22234.52</v>
      </c>
      <c r="H149" s="108">
        <v>22234.52</v>
      </c>
    </row>
    <row r="150" spans="1:8" ht="31.5" outlineLevel="4" x14ac:dyDescent="0.25">
      <c r="A150" s="106" t="s">
        <v>248</v>
      </c>
      <c r="B150" s="105" t="s">
        <v>322</v>
      </c>
      <c r="C150" s="105" t="s">
        <v>22</v>
      </c>
      <c r="D150" s="105" t="s">
        <v>280</v>
      </c>
      <c r="E150" s="105" t="s">
        <v>280</v>
      </c>
      <c r="F150" s="105"/>
      <c r="G150" s="111">
        <f>G151+G152+G153+G154+G155+G156+G157+G158+G159+G160+G161+G162+G163</f>
        <v>10338071.180000002</v>
      </c>
      <c r="H150" s="111">
        <f>H151+H152+H153+H154+H155+H156+H157+H158+H159+H160+H161+H162+H163</f>
        <v>10337822.190000001</v>
      </c>
    </row>
    <row r="151" spans="1:8" outlineLevel="3" x14ac:dyDescent="0.25">
      <c r="A151" s="106" t="s">
        <v>346</v>
      </c>
      <c r="B151" s="105" t="s">
        <v>322</v>
      </c>
      <c r="C151" s="105" t="s">
        <v>22</v>
      </c>
      <c r="D151" s="105" t="s">
        <v>339</v>
      </c>
      <c r="E151" s="105" t="s">
        <v>286</v>
      </c>
      <c r="F151" s="105"/>
      <c r="G151" s="111">
        <v>6822899.1299999999</v>
      </c>
      <c r="H151" s="111">
        <v>6822899.1299999999</v>
      </c>
    </row>
    <row r="152" spans="1:8" ht="31.5" outlineLevel="4" x14ac:dyDescent="0.25">
      <c r="A152" s="106" t="s">
        <v>350</v>
      </c>
      <c r="B152" s="105" t="s">
        <v>322</v>
      </c>
      <c r="C152" s="105" t="s">
        <v>22</v>
      </c>
      <c r="D152" s="105" t="s">
        <v>339</v>
      </c>
      <c r="E152" s="105" t="s">
        <v>293</v>
      </c>
      <c r="F152" s="105"/>
      <c r="G152" s="111">
        <v>3058.87</v>
      </c>
      <c r="H152" s="111">
        <v>3058.87</v>
      </c>
    </row>
    <row r="153" spans="1:8" outlineLevel="4" x14ac:dyDescent="0.25">
      <c r="A153" s="106" t="s">
        <v>347</v>
      </c>
      <c r="B153" s="105" t="s">
        <v>322</v>
      </c>
      <c r="C153" s="105" t="s">
        <v>22</v>
      </c>
      <c r="D153" s="105" t="s">
        <v>341</v>
      </c>
      <c r="E153" s="105" t="s">
        <v>288</v>
      </c>
      <c r="F153" s="105"/>
      <c r="G153" s="111">
        <v>2061732.49</v>
      </c>
      <c r="H153" s="111">
        <v>2061732.49</v>
      </c>
    </row>
    <row r="154" spans="1:8" outlineLevel="4" x14ac:dyDescent="0.25">
      <c r="A154" s="106" t="s">
        <v>351</v>
      </c>
      <c r="B154" s="105" t="s">
        <v>322</v>
      </c>
      <c r="C154" s="105" t="s">
        <v>22</v>
      </c>
      <c r="D154" s="105" t="s">
        <v>289</v>
      </c>
      <c r="E154" s="105" t="s">
        <v>294</v>
      </c>
      <c r="F154" s="105"/>
      <c r="G154" s="111">
        <v>22758.240000000002</v>
      </c>
      <c r="H154" s="111">
        <v>22509.26</v>
      </c>
    </row>
    <row r="155" spans="1:8" x14ac:dyDescent="0.25">
      <c r="A155" s="106" t="s">
        <v>352</v>
      </c>
      <c r="B155" s="105" t="s">
        <v>322</v>
      </c>
      <c r="C155" s="105" t="s">
        <v>22</v>
      </c>
      <c r="D155" s="105" t="s">
        <v>289</v>
      </c>
      <c r="E155" s="105" t="s">
        <v>295</v>
      </c>
      <c r="F155" s="105"/>
      <c r="G155" s="111">
        <v>53500</v>
      </c>
      <c r="H155" s="111">
        <v>53500</v>
      </c>
    </row>
    <row r="156" spans="1:8" outlineLevel="1" x14ac:dyDescent="0.25">
      <c r="A156" s="106" t="s">
        <v>353</v>
      </c>
      <c r="B156" s="105" t="s">
        <v>322</v>
      </c>
      <c r="C156" s="105" t="s">
        <v>22</v>
      </c>
      <c r="D156" s="105" t="s">
        <v>289</v>
      </c>
      <c r="E156" s="105" t="s">
        <v>296</v>
      </c>
      <c r="F156" s="105"/>
      <c r="G156" s="111">
        <v>85763.26</v>
      </c>
      <c r="H156" s="111">
        <v>85763.25</v>
      </c>
    </row>
    <row r="157" spans="1:8" outlineLevel="2" x14ac:dyDescent="0.25">
      <c r="A157" s="106" t="s">
        <v>354</v>
      </c>
      <c r="B157" s="105" t="s">
        <v>322</v>
      </c>
      <c r="C157" s="105" t="s">
        <v>22</v>
      </c>
      <c r="D157" s="105" t="s">
        <v>289</v>
      </c>
      <c r="E157" s="105" t="s">
        <v>297</v>
      </c>
      <c r="F157" s="105"/>
      <c r="G157" s="111">
        <v>192864</v>
      </c>
      <c r="H157" s="111">
        <v>192864</v>
      </c>
    </row>
    <row r="158" spans="1:8" outlineLevel="2" x14ac:dyDescent="0.25">
      <c r="A158" s="106" t="s">
        <v>349</v>
      </c>
      <c r="B158" s="105" t="s">
        <v>322</v>
      </c>
      <c r="C158" s="105" t="s">
        <v>22</v>
      </c>
      <c r="D158" s="105" t="s">
        <v>289</v>
      </c>
      <c r="E158" s="105" t="s">
        <v>290</v>
      </c>
      <c r="F158" s="105"/>
      <c r="G158" s="111">
        <v>117561.3</v>
      </c>
      <c r="H158" s="111">
        <v>117561.3</v>
      </c>
    </row>
    <row r="159" spans="1:8" outlineLevel="2" x14ac:dyDescent="0.25">
      <c r="A159" s="106" t="s">
        <v>355</v>
      </c>
      <c r="B159" s="105" t="s">
        <v>322</v>
      </c>
      <c r="C159" s="105" t="s">
        <v>22</v>
      </c>
      <c r="D159" s="105" t="s">
        <v>289</v>
      </c>
      <c r="E159" s="105">
        <v>310</v>
      </c>
      <c r="F159" s="105"/>
      <c r="G159" s="111">
        <v>262626.99</v>
      </c>
      <c r="H159" s="111">
        <v>262626.99</v>
      </c>
    </row>
    <row r="160" spans="1:8" ht="31.5" outlineLevel="3" x14ac:dyDescent="0.25">
      <c r="A160" s="106" t="s">
        <v>348</v>
      </c>
      <c r="B160" s="105" t="s">
        <v>322</v>
      </c>
      <c r="C160" s="105" t="s">
        <v>22</v>
      </c>
      <c r="D160" s="105" t="s">
        <v>289</v>
      </c>
      <c r="E160" s="105" t="s">
        <v>291</v>
      </c>
      <c r="F160" s="105"/>
      <c r="G160" s="111">
        <v>60000</v>
      </c>
      <c r="H160" s="111">
        <v>60000</v>
      </c>
    </row>
    <row r="161" spans="1:8" outlineLevel="4" x14ac:dyDescent="0.25">
      <c r="A161" s="106" t="s">
        <v>353</v>
      </c>
      <c r="B161" s="105" t="s">
        <v>322</v>
      </c>
      <c r="C161" s="105" t="s">
        <v>22</v>
      </c>
      <c r="D161" s="105" t="s">
        <v>298</v>
      </c>
      <c r="E161" s="105" t="s">
        <v>296</v>
      </c>
      <c r="F161" s="105"/>
      <c r="G161" s="111">
        <v>654708.49</v>
      </c>
      <c r="H161" s="111">
        <v>654708.49</v>
      </c>
    </row>
    <row r="162" spans="1:8" ht="33" customHeight="1" outlineLevel="4" x14ac:dyDescent="0.25">
      <c r="A162" s="106" t="s">
        <v>358</v>
      </c>
      <c r="B162" s="105" t="s">
        <v>322</v>
      </c>
      <c r="C162" s="105" t="s">
        <v>22</v>
      </c>
      <c r="D162" s="105" t="s">
        <v>304</v>
      </c>
      <c r="E162" s="105" t="s">
        <v>305</v>
      </c>
      <c r="F162" s="105"/>
      <c r="G162" s="111">
        <v>500</v>
      </c>
      <c r="H162" s="111">
        <v>500</v>
      </c>
    </row>
    <row r="163" spans="1:8" ht="34.5" customHeight="1" outlineLevel="4" x14ac:dyDescent="0.25">
      <c r="A163" s="106" t="s">
        <v>364</v>
      </c>
      <c r="B163" s="105" t="s">
        <v>322</v>
      </c>
      <c r="C163" s="105" t="s">
        <v>22</v>
      </c>
      <c r="D163" s="105" t="s">
        <v>304</v>
      </c>
      <c r="E163" s="105" t="s">
        <v>318</v>
      </c>
      <c r="F163" s="105"/>
      <c r="G163" s="111">
        <v>98.41</v>
      </c>
      <c r="H163" s="111">
        <v>98.41</v>
      </c>
    </row>
    <row r="164" spans="1:8" ht="47.25" outlineLevel="4" x14ac:dyDescent="0.25">
      <c r="A164" s="106" t="s">
        <v>249</v>
      </c>
      <c r="B164" s="105" t="s">
        <v>322</v>
      </c>
      <c r="C164" s="105" t="s">
        <v>143</v>
      </c>
      <c r="D164" s="105" t="s">
        <v>280</v>
      </c>
      <c r="E164" s="105" t="s">
        <v>280</v>
      </c>
      <c r="F164" s="105"/>
      <c r="G164" s="111">
        <f>G165+G166+G167+G168</f>
        <v>1338992.77</v>
      </c>
      <c r="H164" s="111">
        <f>H165+H166+H167+H168</f>
        <v>1338992.77</v>
      </c>
    </row>
    <row r="165" spans="1:8" outlineLevel="4" x14ac:dyDescent="0.25">
      <c r="A165" s="106" t="s">
        <v>346</v>
      </c>
      <c r="B165" s="105" t="s">
        <v>322</v>
      </c>
      <c r="C165" s="105" t="s">
        <v>143</v>
      </c>
      <c r="D165" s="105" t="s">
        <v>339</v>
      </c>
      <c r="E165" s="105" t="s">
        <v>286</v>
      </c>
      <c r="F165" s="105"/>
      <c r="G165" s="111">
        <v>456376.61</v>
      </c>
      <c r="H165" s="111">
        <v>456376.61</v>
      </c>
    </row>
    <row r="166" spans="1:8" outlineLevel="4" x14ac:dyDescent="0.25">
      <c r="A166" s="106" t="s">
        <v>347</v>
      </c>
      <c r="B166" s="105" t="s">
        <v>322</v>
      </c>
      <c r="C166" s="105" t="s">
        <v>143</v>
      </c>
      <c r="D166" s="105" t="s">
        <v>341</v>
      </c>
      <c r="E166" s="105" t="s">
        <v>288</v>
      </c>
      <c r="F166" s="105"/>
      <c r="G166" s="111">
        <v>135003.66</v>
      </c>
      <c r="H166" s="111">
        <v>135003.66</v>
      </c>
    </row>
    <row r="167" spans="1:8" ht="47.25" outlineLevel="4" x14ac:dyDescent="0.25">
      <c r="A167" s="106" t="s">
        <v>391</v>
      </c>
      <c r="B167" s="105" t="s">
        <v>322</v>
      </c>
      <c r="C167" s="105" t="s">
        <v>143</v>
      </c>
      <c r="D167" s="105" t="s">
        <v>289</v>
      </c>
      <c r="E167" s="105" t="s">
        <v>384</v>
      </c>
      <c r="F167" s="105"/>
      <c r="G167" s="111">
        <v>1120</v>
      </c>
      <c r="H167" s="111">
        <v>1120</v>
      </c>
    </row>
    <row r="168" spans="1:8" outlineLevel="4" x14ac:dyDescent="0.25">
      <c r="A168" s="106" t="s">
        <v>349</v>
      </c>
      <c r="B168" s="105" t="s">
        <v>322</v>
      </c>
      <c r="C168" s="105" t="s">
        <v>143</v>
      </c>
      <c r="D168" s="105" t="s">
        <v>289</v>
      </c>
      <c r="E168" s="105" t="s">
        <v>290</v>
      </c>
      <c r="F168" s="105"/>
      <c r="G168" s="111">
        <v>746492.5</v>
      </c>
      <c r="H168" s="111">
        <v>746492.5</v>
      </c>
    </row>
    <row r="169" spans="1:8" ht="31.5" outlineLevel="4" x14ac:dyDescent="0.25">
      <c r="A169" s="106" t="s">
        <v>250</v>
      </c>
      <c r="B169" s="105" t="s">
        <v>322</v>
      </c>
      <c r="C169" s="105" t="s">
        <v>23</v>
      </c>
      <c r="D169" s="105" t="s">
        <v>280</v>
      </c>
      <c r="E169" s="105" t="s">
        <v>280</v>
      </c>
      <c r="F169" s="105"/>
      <c r="G169" s="111">
        <f>G170+G171</f>
        <v>575687</v>
      </c>
      <c r="H169" s="111">
        <f>H170+H171</f>
        <v>575687</v>
      </c>
    </row>
    <row r="170" spans="1:8" outlineLevel="4" x14ac:dyDescent="0.25">
      <c r="A170" s="106" t="s">
        <v>349</v>
      </c>
      <c r="B170" s="105" t="s">
        <v>322</v>
      </c>
      <c r="C170" s="105" t="s">
        <v>23</v>
      </c>
      <c r="D170" s="105" t="s">
        <v>289</v>
      </c>
      <c r="E170" s="105" t="s">
        <v>290</v>
      </c>
      <c r="F170" s="105"/>
      <c r="G170" s="108">
        <v>530687</v>
      </c>
      <c r="H170" s="108">
        <v>530687</v>
      </c>
    </row>
    <row r="171" spans="1:8" ht="33" customHeight="1" x14ac:dyDescent="0.25">
      <c r="A171" s="106" t="s">
        <v>357</v>
      </c>
      <c r="B171" s="105" t="s">
        <v>322</v>
      </c>
      <c r="C171" s="105" t="s">
        <v>23</v>
      </c>
      <c r="D171" s="105" t="s">
        <v>289</v>
      </c>
      <c r="E171" s="105" t="s">
        <v>302</v>
      </c>
      <c r="F171" s="105"/>
      <c r="G171" s="108">
        <v>45000</v>
      </c>
      <c r="H171" s="108">
        <v>45000</v>
      </c>
    </row>
    <row r="172" spans="1:8" ht="33.75" customHeight="1" x14ac:dyDescent="0.25">
      <c r="A172" s="106" t="s">
        <v>259</v>
      </c>
      <c r="B172" s="105" t="s">
        <v>322</v>
      </c>
      <c r="C172" s="105">
        <v>5100700150</v>
      </c>
      <c r="D172" s="105"/>
      <c r="E172" s="105"/>
      <c r="F172" s="105"/>
      <c r="G172" s="108">
        <f>G173</f>
        <v>1000000</v>
      </c>
      <c r="H172" s="108">
        <f>H173</f>
        <v>1000000</v>
      </c>
    </row>
    <row r="173" spans="1:8" x14ac:dyDescent="0.25">
      <c r="A173" s="106" t="s">
        <v>355</v>
      </c>
      <c r="B173" s="105" t="s">
        <v>322</v>
      </c>
      <c r="C173" s="105">
        <v>5100700150</v>
      </c>
      <c r="D173" s="105">
        <v>244</v>
      </c>
      <c r="E173" s="105">
        <v>310</v>
      </c>
      <c r="F173" s="105"/>
      <c r="G173" s="108">
        <v>1000000</v>
      </c>
      <c r="H173" s="108">
        <v>1000000</v>
      </c>
    </row>
    <row r="174" spans="1:8" ht="47.25" x14ac:dyDescent="0.25">
      <c r="A174" s="104" t="s">
        <v>373</v>
      </c>
      <c r="B174" s="120" t="s">
        <v>281</v>
      </c>
      <c r="C174" s="120" t="s">
        <v>282</v>
      </c>
      <c r="D174" s="120" t="s">
        <v>280</v>
      </c>
      <c r="E174" s="120" t="s">
        <v>280</v>
      </c>
      <c r="F174" s="120"/>
      <c r="G174" s="107">
        <f>G175</f>
        <v>5576187.2400000002</v>
      </c>
      <c r="H174" s="107">
        <f>H175</f>
        <v>5576187.2400000002</v>
      </c>
    </row>
    <row r="175" spans="1:8" x14ac:dyDescent="0.25">
      <c r="A175" s="106" t="s">
        <v>366</v>
      </c>
      <c r="B175" s="105" t="s">
        <v>321</v>
      </c>
      <c r="C175" s="105" t="s">
        <v>282</v>
      </c>
      <c r="D175" s="105" t="s">
        <v>280</v>
      </c>
      <c r="E175" s="105" t="s">
        <v>280</v>
      </c>
      <c r="F175" s="105"/>
      <c r="G175" s="111">
        <f>G176</f>
        <v>5576187.2400000002</v>
      </c>
      <c r="H175" s="111">
        <f>H176</f>
        <v>5576187.2400000002</v>
      </c>
    </row>
    <row r="176" spans="1:8" ht="18" customHeight="1" x14ac:dyDescent="0.25">
      <c r="A176" s="106" t="s">
        <v>56</v>
      </c>
      <c r="B176" s="105" t="s">
        <v>322</v>
      </c>
      <c r="C176" s="105" t="s">
        <v>282</v>
      </c>
      <c r="D176" s="105" t="s">
        <v>280</v>
      </c>
      <c r="E176" s="105" t="s">
        <v>280</v>
      </c>
      <c r="F176" s="105"/>
      <c r="G176" s="111">
        <f>G177+G190</f>
        <v>5576187.2400000002</v>
      </c>
      <c r="H176" s="111">
        <f>H177+H190</f>
        <v>5576187.2400000002</v>
      </c>
    </row>
    <row r="177" spans="1:8" ht="31.5" x14ac:dyDescent="0.25">
      <c r="A177" s="106" t="s">
        <v>248</v>
      </c>
      <c r="B177" s="105" t="s">
        <v>322</v>
      </c>
      <c r="C177" s="105" t="s">
        <v>22</v>
      </c>
      <c r="D177" s="105" t="s">
        <v>280</v>
      </c>
      <c r="E177" s="105" t="s">
        <v>280</v>
      </c>
      <c r="F177" s="105"/>
      <c r="G177" s="111">
        <f>G178+G179+G180+G181+G182+G183+G184+G185+G186+G187+G188+G189</f>
        <v>5546187.2400000002</v>
      </c>
      <c r="H177" s="111">
        <f>H178+H179+H180+H181+H182+H183+H184+H185+H186+H187+H188+H189</f>
        <v>5546187.2400000002</v>
      </c>
    </row>
    <row r="178" spans="1:8" x14ac:dyDescent="0.25">
      <c r="A178" s="106" t="s">
        <v>346</v>
      </c>
      <c r="B178" s="105" t="s">
        <v>322</v>
      </c>
      <c r="C178" s="105" t="s">
        <v>22</v>
      </c>
      <c r="D178" s="105" t="s">
        <v>339</v>
      </c>
      <c r="E178" s="105" t="s">
        <v>286</v>
      </c>
      <c r="F178" s="105"/>
      <c r="G178" s="111">
        <v>3374425.2</v>
      </c>
      <c r="H178" s="111">
        <v>3374425.2</v>
      </c>
    </row>
    <row r="179" spans="1:8" ht="31.5" x14ac:dyDescent="0.25">
      <c r="A179" s="106" t="s">
        <v>350</v>
      </c>
      <c r="B179" s="105" t="s">
        <v>322</v>
      </c>
      <c r="C179" s="105" t="s">
        <v>22</v>
      </c>
      <c r="D179" s="105" t="s">
        <v>339</v>
      </c>
      <c r="E179" s="105" t="s">
        <v>293</v>
      </c>
      <c r="F179" s="105"/>
      <c r="G179" s="111">
        <v>24970.46</v>
      </c>
      <c r="H179" s="111">
        <v>24970.46</v>
      </c>
    </row>
    <row r="180" spans="1:8" x14ac:dyDescent="0.25">
      <c r="A180" s="106" t="s">
        <v>347</v>
      </c>
      <c r="B180" s="105" t="s">
        <v>322</v>
      </c>
      <c r="C180" s="105" t="s">
        <v>22</v>
      </c>
      <c r="D180" s="105" t="s">
        <v>341</v>
      </c>
      <c r="E180" s="105" t="s">
        <v>288</v>
      </c>
      <c r="F180" s="105"/>
      <c r="G180" s="111">
        <v>1011828.44</v>
      </c>
      <c r="H180" s="111">
        <v>1011828.44</v>
      </c>
    </row>
    <row r="181" spans="1:8" ht="18" customHeight="1" x14ac:dyDescent="0.25">
      <c r="A181" s="106" t="s">
        <v>351</v>
      </c>
      <c r="B181" s="105" t="s">
        <v>322</v>
      </c>
      <c r="C181" s="105" t="s">
        <v>22</v>
      </c>
      <c r="D181" s="105" t="s">
        <v>289</v>
      </c>
      <c r="E181" s="105" t="s">
        <v>294</v>
      </c>
      <c r="F181" s="105"/>
      <c r="G181" s="111">
        <v>32296.48</v>
      </c>
      <c r="H181" s="111">
        <v>32296.48</v>
      </c>
    </row>
    <row r="182" spans="1:8" x14ac:dyDescent="0.25">
      <c r="A182" s="106" t="s">
        <v>352</v>
      </c>
      <c r="B182" s="105" t="s">
        <v>322</v>
      </c>
      <c r="C182" s="105" t="s">
        <v>22</v>
      </c>
      <c r="D182" s="105" t="s">
        <v>289</v>
      </c>
      <c r="E182" s="105">
        <v>222</v>
      </c>
      <c r="F182" s="105"/>
      <c r="G182" s="111">
        <v>9965.7000000000007</v>
      </c>
      <c r="H182" s="111">
        <v>9965.7000000000007</v>
      </c>
    </row>
    <row r="183" spans="1:8" x14ac:dyDescent="0.25">
      <c r="A183" s="106" t="s">
        <v>353</v>
      </c>
      <c r="B183" s="105" t="s">
        <v>322</v>
      </c>
      <c r="C183" s="105" t="s">
        <v>22</v>
      </c>
      <c r="D183" s="105" t="s">
        <v>289</v>
      </c>
      <c r="E183" s="105" t="s">
        <v>296</v>
      </c>
      <c r="F183" s="105"/>
      <c r="G183" s="111">
        <v>5720.96</v>
      </c>
      <c r="H183" s="111">
        <v>5720.96</v>
      </c>
    </row>
    <row r="184" spans="1:8" x14ac:dyDescent="0.25">
      <c r="A184" s="106" t="s">
        <v>354</v>
      </c>
      <c r="B184" s="105" t="s">
        <v>322</v>
      </c>
      <c r="C184" s="105" t="s">
        <v>22</v>
      </c>
      <c r="D184" s="105" t="s">
        <v>289</v>
      </c>
      <c r="E184" s="105" t="s">
        <v>297</v>
      </c>
      <c r="F184" s="105"/>
      <c r="G184" s="111">
        <v>94700</v>
      </c>
      <c r="H184" s="111">
        <v>94700</v>
      </c>
    </row>
    <row r="185" spans="1:8" x14ac:dyDescent="0.25">
      <c r="A185" s="106" t="s">
        <v>349</v>
      </c>
      <c r="B185" s="105" t="s">
        <v>322</v>
      </c>
      <c r="C185" s="105" t="s">
        <v>22</v>
      </c>
      <c r="D185" s="105" t="s">
        <v>289</v>
      </c>
      <c r="E185" s="105" t="s">
        <v>290</v>
      </c>
      <c r="F185" s="105"/>
      <c r="G185" s="111">
        <v>349372.46</v>
      </c>
      <c r="H185" s="111">
        <v>349372.46</v>
      </c>
    </row>
    <row r="186" spans="1:8" x14ac:dyDescent="0.25">
      <c r="A186" s="106" t="s">
        <v>355</v>
      </c>
      <c r="B186" s="105" t="s">
        <v>322</v>
      </c>
      <c r="C186" s="105" t="s">
        <v>22</v>
      </c>
      <c r="D186" s="105" t="s">
        <v>289</v>
      </c>
      <c r="E186" s="105" t="s">
        <v>235</v>
      </c>
      <c r="F186" s="105"/>
      <c r="G186" s="111">
        <v>324800</v>
      </c>
      <c r="H186" s="111">
        <v>324800</v>
      </c>
    </row>
    <row r="187" spans="1:8" ht="31.5" x14ac:dyDescent="0.25">
      <c r="A187" s="106" t="s">
        <v>348</v>
      </c>
      <c r="B187" s="105" t="s">
        <v>322</v>
      </c>
      <c r="C187" s="105" t="s">
        <v>22</v>
      </c>
      <c r="D187" s="105" t="s">
        <v>289</v>
      </c>
      <c r="E187" s="105" t="s">
        <v>291</v>
      </c>
      <c r="F187" s="105"/>
      <c r="G187" s="111">
        <v>20406</v>
      </c>
      <c r="H187" s="111">
        <v>20406</v>
      </c>
    </row>
    <row r="188" spans="1:8" x14ac:dyDescent="0.25">
      <c r="A188" s="106" t="s">
        <v>353</v>
      </c>
      <c r="B188" s="105" t="s">
        <v>322</v>
      </c>
      <c r="C188" s="105" t="s">
        <v>22</v>
      </c>
      <c r="D188" s="105" t="s">
        <v>298</v>
      </c>
      <c r="E188" s="105" t="s">
        <v>296</v>
      </c>
      <c r="F188" s="105"/>
      <c r="G188" s="111">
        <v>296701.53999999998</v>
      </c>
      <c r="H188" s="111">
        <v>296701.53999999998</v>
      </c>
    </row>
    <row r="189" spans="1:8" ht="38.25" customHeight="1" x14ac:dyDescent="0.25">
      <c r="A189" s="106" t="s">
        <v>499</v>
      </c>
      <c r="B189" s="105" t="s">
        <v>322</v>
      </c>
      <c r="C189" s="105" t="s">
        <v>22</v>
      </c>
      <c r="D189" s="105" t="s">
        <v>304</v>
      </c>
      <c r="E189" s="105">
        <v>292</v>
      </c>
      <c r="F189" s="105"/>
      <c r="G189" s="111">
        <v>1000</v>
      </c>
      <c r="H189" s="111">
        <v>1000</v>
      </c>
    </row>
    <row r="190" spans="1:8" ht="31.5" x14ac:dyDescent="0.25">
      <c r="A190" s="106" t="s">
        <v>250</v>
      </c>
      <c r="B190" s="105" t="s">
        <v>322</v>
      </c>
      <c r="C190" s="105" t="s">
        <v>23</v>
      </c>
      <c r="D190" s="105" t="s">
        <v>280</v>
      </c>
      <c r="E190" s="105" t="s">
        <v>280</v>
      </c>
      <c r="F190" s="105"/>
      <c r="G190" s="111">
        <f>G191</f>
        <v>30000</v>
      </c>
      <c r="H190" s="111">
        <f>H191</f>
        <v>30000</v>
      </c>
    </row>
    <row r="191" spans="1:8" ht="31.5" x14ac:dyDescent="0.25">
      <c r="A191" s="106" t="s">
        <v>357</v>
      </c>
      <c r="B191" s="105" t="s">
        <v>322</v>
      </c>
      <c r="C191" s="105" t="s">
        <v>23</v>
      </c>
      <c r="D191" s="105" t="s">
        <v>289</v>
      </c>
      <c r="E191" s="105" t="s">
        <v>302</v>
      </c>
      <c r="F191" s="105"/>
      <c r="G191" s="108">
        <v>30000</v>
      </c>
      <c r="H191" s="108">
        <v>30000</v>
      </c>
    </row>
    <row r="192" spans="1:8" x14ac:dyDescent="0.25">
      <c r="A192" s="106" t="s">
        <v>353</v>
      </c>
      <c r="B192" s="105" t="s">
        <v>322</v>
      </c>
      <c r="C192" s="105" t="s">
        <v>22</v>
      </c>
      <c r="D192" s="105" t="s">
        <v>289</v>
      </c>
      <c r="E192" s="105" t="s">
        <v>296</v>
      </c>
      <c r="F192" s="105"/>
      <c r="G192" s="108">
        <v>6261.12</v>
      </c>
      <c r="H192" s="108">
        <v>6261.12</v>
      </c>
    </row>
    <row r="193" spans="1:8" x14ac:dyDescent="0.25">
      <c r="A193" s="106" t="s">
        <v>354</v>
      </c>
      <c r="B193" s="105" t="s">
        <v>322</v>
      </c>
      <c r="C193" s="105" t="s">
        <v>22</v>
      </c>
      <c r="D193" s="105" t="s">
        <v>289</v>
      </c>
      <c r="E193" s="105" t="s">
        <v>297</v>
      </c>
      <c r="F193" s="105"/>
      <c r="G193" s="108">
        <v>91088.89</v>
      </c>
      <c r="H193" s="108">
        <v>91088.89</v>
      </c>
    </row>
    <row r="194" spans="1:8" x14ac:dyDescent="0.25">
      <c r="A194" s="106" t="s">
        <v>349</v>
      </c>
      <c r="B194" s="105" t="s">
        <v>322</v>
      </c>
      <c r="C194" s="105" t="s">
        <v>22</v>
      </c>
      <c r="D194" s="105" t="s">
        <v>289</v>
      </c>
      <c r="E194" s="105" t="s">
        <v>290</v>
      </c>
      <c r="F194" s="105"/>
      <c r="G194" s="108">
        <v>374719.49</v>
      </c>
      <c r="H194" s="108">
        <v>374719.49</v>
      </c>
    </row>
    <row r="195" spans="1:8" x14ac:dyDescent="0.25">
      <c r="A195" s="106" t="s">
        <v>355</v>
      </c>
      <c r="B195" s="105" t="s">
        <v>322</v>
      </c>
      <c r="C195" s="105" t="s">
        <v>22</v>
      </c>
      <c r="D195" s="105" t="s">
        <v>289</v>
      </c>
      <c r="E195" s="105" t="s">
        <v>235</v>
      </c>
      <c r="F195" s="105"/>
      <c r="G195" s="108">
        <v>12000</v>
      </c>
      <c r="H195" s="108">
        <v>12000</v>
      </c>
    </row>
    <row r="196" spans="1:8" ht="31.5" x14ac:dyDescent="0.25">
      <c r="A196" s="106" t="s">
        <v>348</v>
      </c>
      <c r="B196" s="105" t="s">
        <v>322</v>
      </c>
      <c r="C196" s="105" t="s">
        <v>22</v>
      </c>
      <c r="D196" s="105" t="s">
        <v>289</v>
      </c>
      <c r="E196" s="105" t="s">
        <v>291</v>
      </c>
      <c r="F196" s="105"/>
      <c r="G196" s="108">
        <v>9030</v>
      </c>
      <c r="H196" s="108">
        <v>9030</v>
      </c>
    </row>
    <row r="197" spans="1:8" x14ac:dyDescent="0.25">
      <c r="A197" s="106" t="s">
        <v>353</v>
      </c>
      <c r="B197" s="105" t="s">
        <v>322</v>
      </c>
      <c r="C197" s="105" t="s">
        <v>22</v>
      </c>
      <c r="D197" s="105" t="s">
        <v>298</v>
      </c>
      <c r="E197" s="105" t="s">
        <v>296</v>
      </c>
      <c r="F197" s="105"/>
      <c r="G197" s="108">
        <v>305090.98</v>
      </c>
      <c r="H197" s="108">
        <v>305090.98</v>
      </c>
    </row>
    <row r="198" spans="1:8" ht="33.75" customHeight="1" x14ac:dyDescent="0.25">
      <c r="A198" s="106" t="s">
        <v>364</v>
      </c>
      <c r="B198" s="105" t="s">
        <v>322</v>
      </c>
      <c r="C198" s="105" t="s">
        <v>22</v>
      </c>
      <c r="D198" s="105" t="s">
        <v>304</v>
      </c>
      <c r="E198" s="105" t="s">
        <v>318</v>
      </c>
      <c r="F198" s="105"/>
      <c r="G198" s="108">
        <v>7.77</v>
      </c>
      <c r="H198" s="108">
        <v>7.77</v>
      </c>
    </row>
    <row r="199" spans="1:8" x14ac:dyDescent="0.25">
      <c r="A199" s="106" t="s">
        <v>469</v>
      </c>
      <c r="B199" s="105" t="s">
        <v>322</v>
      </c>
      <c r="C199" s="105" t="s">
        <v>461</v>
      </c>
      <c r="D199" s="105" t="s">
        <v>280</v>
      </c>
      <c r="E199" s="105" t="s">
        <v>280</v>
      </c>
      <c r="F199" s="105"/>
      <c r="G199" s="111">
        <v>5000000</v>
      </c>
      <c r="H199" s="111">
        <v>5000000</v>
      </c>
    </row>
    <row r="200" spans="1:8" x14ac:dyDescent="0.25">
      <c r="A200" s="106" t="s">
        <v>354</v>
      </c>
      <c r="B200" s="105" t="s">
        <v>322</v>
      </c>
      <c r="C200" s="105" t="s">
        <v>461</v>
      </c>
      <c r="D200" s="105" t="s">
        <v>289</v>
      </c>
      <c r="E200" s="105" t="s">
        <v>297</v>
      </c>
      <c r="F200" s="105" t="s">
        <v>462</v>
      </c>
      <c r="G200" s="108">
        <v>1479837.39</v>
      </c>
      <c r="H200" s="108">
        <v>1479837.39</v>
      </c>
    </row>
    <row r="201" spans="1:8" x14ac:dyDescent="0.25">
      <c r="A201" s="106" t="s">
        <v>349</v>
      </c>
      <c r="B201" s="105" t="s">
        <v>322</v>
      </c>
      <c r="C201" s="105" t="s">
        <v>461</v>
      </c>
      <c r="D201" s="105" t="s">
        <v>289</v>
      </c>
      <c r="E201" s="105" t="s">
        <v>290</v>
      </c>
      <c r="F201" s="105" t="s">
        <v>462</v>
      </c>
      <c r="G201" s="108">
        <v>114000</v>
      </c>
      <c r="H201" s="108">
        <v>114000</v>
      </c>
    </row>
    <row r="202" spans="1:8" x14ac:dyDescent="0.25">
      <c r="A202" s="106" t="s">
        <v>355</v>
      </c>
      <c r="B202" s="105" t="s">
        <v>322</v>
      </c>
      <c r="C202" s="105" t="s">
        <v>461</v>
      </c>
      <c r="D202" s="105" t="s">
        <v>289</v>
      </c>
      <c r="E202" s="105" t="s">
        <v>235</v>
      </c>
      <c r="F202" s="105" t="s">
        <v>462</v>
      </c>
      <c r="G202" s="108">
        <v>3406162.61</v>
      </c>
      <c r="H202" s="108">
        <v>3406162.61</v>
      </c>
    </row>
    <row r="203" spans="1:8" ht="31.5" x14ac:dyDescent="0.25">
      <c r="A203" s="106" t="s">
        <v>250</v>
      </c>
      <c r="B203" s="105" t="s">
        <v>322</v>
      </c>
      <c r="C203" s="105" t="s">
        <v>23</v>
      </c>
      <c r="D203" s="105" t="s">
        <v>280</v>
      </c>
      <c r="E203" s="105" t="s">
        <v>280</v>
      </c>
      <c r="F203" s="105"/>
      <c r="G203" s="111">
        <v>10000</v>
      </c>
      <c r="H203" s="111">
        <v>10000</v>
      </c>
    </row>
    <row r="204" spans="1:8" ht="31.5" x14ac:dyDescent="0.25">
      <c r="A204" s="106" t="s">
        <v>357</v>
      </c>
      <c r="B204" s="105" t="s">
        <v>322</v>
      </c>
      <c r="C204" s="105" t="s">
        <v>23</v>
      </c>
      <c r="D204" s="105" t="s">
        <v>289</v>
      </c>
      <c r="E204" s="105" t="s">
        <v>302</v>
      </c>
      <c r="F204" s="105"/>
      <c r="G204" s="108">
        <v>10000</v>
      </c>
      <c r="H204" s="108">
        <v>10000</v>
      </c>
    </row>
    <row r="205" spans="1:8" x14ac:dyDescent="0.25">
      <c r="A205" s="106" t="s">
        <v>467</v>
      </c>
      <c r="B205" s="105" t="s">
        <v>322</v>
      </c>
      <c r="C205" s="105" t="s">
        <v>323</v>
      </c>
      <c r="D205" s="105" t="s">
        <v>280</v>
      </c>
      <c r="E205" s="105" t="s">
        <v>280</v>
      </c>
      <c r="F205" s="105"/>
      <c r="G205" s="111">
        <v>708889.5</v>
      </c>
      <c r="H205" s="111">
        <v>708889.5</v>
      </c>
    </row>
    <row r="206" spans="1:8" x14ac:dyDescent="0.25">
      <c r="A206" s="106" t="s">
        <v>354</v>
      </c>
      <c r="B206" s="105" t="s">
        <v>322</v>
      </c>
      <c r="C206" s="105" t="s">
        <v>323</v>
      </c>
      <c r="D206" s="105" t="s">
        <v>289</v>
      </c>
      <c r="E206" s="105" t="s">
        <v>297</v>
      </c>
      <c r="F206" s="105" t="s">
        <v>458</v>
      </c>
      <c r="G206" s="108">
        <v>341213.74</v>
      </c>
      <c r="H206" s="108">
        <v>341213.74</v>
      </c>
    </row>
    <row r="207" spans="1:8" x14ac:dyDescent="0.25">
      <c r="A207" s="106" t="s">
        <v>349</v>
      </c>
      <c r="B207" s="105" t="s">
        <v>322</v>
      </c>
      <c r="C207" s="105" t="s">
        <v>323</v>
      </c>
      <c r="D207" s="105" t="s">
        <v>289</v>
      </c>
      <c r="E207" s="105" t="s">
        <v>290</v>
      </c>
      <c r="F207" s="105" t="s">
        <v>458</v>
      </c>
      <c r="G207" s="108">
        <v>102441.01</v>
      </c>
      <c r="H207" s="108">
        <v>102441.01</v>
      </c>
    </row>
    <row r="208" spans="1:8" x14ac:dyDescent="0.25">
      <c r="A208" s="106" t="s">
        <v>354</v>
      </c>
      <c r="B208" s="105" t="s">
        <v>322</v>
      </c>
      <c r="C208" s="105" t="s">
        <v>323</v>
      </c>
      <c r="D208" s="105" t="s">
        <v>289</v>
      </c>
      <c r="E208" s="105" t="s">
        <v>297</v>
      </c>
      <c r="F208" s="105" t="s">
        <v>9</v>
      </c>
      <c r="G208" s="108">
        <v>229675.76</v>
      </c>
      <c r="H208" s="108">
        <v>229675.76</v>
      </c>
    </row>
    <row r="209" spans="1:8" x14ac:dyDescent="0.25">
      <c r="A209" s="129" t="s">
        <v>349</v>
      </c>
      <c r="B209" s="130" t="s">
        <v>322</v>
      </c>
      <c r="C209" s="130" t="s">
        <v>323</v>
      </c>
      <c r="D209" s="130" t="s">
        <v>289</v>
      </c>
      <c r="E209" s="130" t="s">
        <v>290</v>
      </c>
      <c r="F209" s="130" t="s">
        <v>9</v>
      </c>
      <c r="G209" s="131">
        <v>35558.99</v>
      </c>
      <c r="H209" s="131">
        <v>35558.99</v>
      </c>
    </row>
    <row r="210" spans="1:8" s="65" customFormat="1" x14ac:dyDescent="0.25">
      <c r="A210" s="83" t="s">
        <v>470</v>
      </c>
      <c r="B210" s="83"/>
      <c r="C210" s="83"/>
      <c r="D210" s="83"/>
      <c r="E210" s="83"/>
      <c r="F210" s="132"/>
      <c r="G210" s="109">
        <f>G6+G145+G174</f>
        <v>96375730.049999997</v>
      </c>
      <c r="H210" s="109">
        <f>H6+H145+H174</f>
        <v>95507465.120000005</v>
      </c>
    </row>
  </sheetData>
  <mergeCells count="11">
    <mergeCell ref="H4:H5"/>
    <mergeCell ref="A2:H2"/>
    <mergeCell ref="G3:H3"/>
    <mergeCell ref="D1:G1"/>
    <mergeCell ref="G4:G5"/>
    <mergeCell ref="F4:F5"/>
    <mergeCell ref="E4:E5"/>
    <mergeCell ref="D4:D5"/>
    <mergeCell ref="A4:A5"/>
    <mergeCell ref="B4:B5"/>
    <mergeCell ref="C4:C5"/>
  </mergeCells>
  <pageMargins left="0.59055118110236227" right="0.39370078740157483" top="0.39370078740157483" bottom="0.39370078740157483" header="0" footer="0"/>
  <pageSetup paperSize="9" scale="6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64"/>
  <sheetViews>
    <sheetView topLeftCell="A144" zoomScaleNormal="100" workbookViewId="0">
      <selection activeCell="D161" sqref="D161:F164"/>
    </sheetView>
  </sheetViews>
  <sheetFormatPr defaultColWidth="8.85546875" defaultRowHeight="15.75" x14ac:dyDescent="0.25"/>
  <cols>
    <col min="1" max="1" width="49.28515625" style="66" customWidth="1"/>
    <col min="2" max="2" width="15.140625" style="96" customWidth="1"/>
    <col min="3" max="3" width="7.42578125" style="63" customWidth="1"/>
    <col min="4" max="4" width="17.28515625" style="100" customWidth="1"/>
    <col min="5" max="5" width="17.42578125" style="63" customWidth="1"/>
    <col min="6" max="6" width="10.140625" style="63" customWidth="1"/>
    <col min="7" max="7" width="14.28515625" style="100" bestFit="1" customWidth="1"/>
    <col min="8" max="8" width="16" style="100" customWidth="1"/>
    <col min="9" max="9" width="12.7109375" style="100" bestFit="1" customWidth="1"/>
    <col min="10" max="10" width="12.7109375" style="63" bestFit="1" customWidth="1"/>
    <col min="11" max="11" width="8.85546875" style="63"/>
    <col min="12" max="12" width="15" style="63" customWidth="1"/>
    <col min="13" max="13" width="19.7109375" style="63" customWidth="1"/>
    <col min="14" max="16384" width="8.85546875" style="63"/>
  </cols>
  <sheetData>
    <row r="1" spans="1:25" ht="78.75" customHeight="1" x14ac:dyDescent="0.25">
      <c r="D1" s="140" t="s">
        <v>501</v>
      </c>
      <c r="E1" s="140"/>
      <c r="F1" s="140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</row>
    <row r="3" spans="1:25" ht="56.25" customHeight="1" x14ac:dyDescent="0.25">
      <c r="A3" s="157" t="s">
        <v>502</v>
      </c>
      <c r="B3" s="157"/>
      <c r="C3" s="157"/>
      <c r="D3" s="157"/>
      <c r="E3" s="157"/>
      <c r="F3" s="157"/>
    </row>
    <row r="4" spans="1:25" ht="12.75" customHeight="1" x14ac:dyDescent="0.25">
      <c r="A4" s="67"/>
      <c r="B4" s="97"/>
      <c r="C4" s="68"/>
      <c r="D4" s="117"/>
      <c r="F4" s="55" t="s">
        <v>153</v>
      </c>
    </row>
    <row r="5" spans="1:25" ht="26.25" customHeight="1" x14ac:dyDescent="0.25">
      <c r="A5" s="71" t="s">
        <v>0</v>
      </c>
      <c r="B5" s="71" t="s">
        <v>1</v>
      </c>
      <c r="C5" s="71" t="s">
        <v>2</v>
      </c>
      <c r="D5" s="71" t="s">
        <v>155</v>
      </c>
      <c r="E5" s="71" t="s">
        <v>69</v>
      </c>
      <c r="F5" s="71" t="s">
        <v>154</v>
      </c>
    </row>
    <row r="6" spans="1:25" ht="25.5" x14ac:dyDescent="0.25">
      <c r="A6" s="73" t="s">
        <v>167</v>
      </c>
      <c r="B6" s="124" t="s">
        <v>168</v>
      </c>
      <c r="C6" s="74"/>
      <c r="D6" s="78">
        <f>D7+D11+D15</f>
        <v>865841.7</v>
      </c>
      <c r="E6" s="78">
        <f>E7+E11+E15</f>
        <v>865841.7</v>
      </c>
      <c r="F6" s="76">
        <f>E6/D6*100</f>
        <v>100</v>
      </c>
    </row>
    <row r="7" spans="1:25" x14ac:dyDescent="0.25">
      <c r="A7" s="59" t="s">
        <v>59</v>
      </c>
      <c r="B7" s="125" t="s">
        <v>169</v>
      </c>
      <c r="C7" s="60"/>
      <c r="D7" s="61">
        <f t="shared" ref="D7:E9" si="0">D8</f>
        <v>489637.04</v>
      </c>
      <c r="E7" s="61">
        <f t="shared" si="0"/>
        <v>489637.04</v>
      </c>
      <c r="F7" s="61">
        <f t="shared" ref="F7:F45" si="1">E7/D7*100</f>
        <v>100</v>
      </c>
    </row>
    <row r="8" spans="1:25" ht="25.5" x14ac:dyDescent="0.25">
      <c r="A8" s="59" t="s">
        <v>251</v>
      </c>
      <c r="B8" s="126" t="s">
        <v>16</v>
      </c>
      <c r="C8" s="60"/>
      <c r="D8" s="61">
        <f t="shared" si="0"/>
        <v>489637.04</v>
      </c>
      <c r="E8" s="61">
        <f t="shared" si="0"/>
        <v>489637.04</v>
      </c>
      <c r="F8" s="61">
        <f t="shared" si="1"/>
        <v>100</v>
      </c>
    </row>
    <row r="9" spans="1:25" ht="15" customHeight="1" x14ac:dyDescent="0.25">
      <c r="A9" s="70" t="s">
        <v>242</v>
      </c>
      <c r="B9" s="126" t="s">
        <v>16</v>
      </c>
      <c r="C9" s="60">
        <v>300</v>
      </c>
      <c r="D9" s="61">
        <f t="shared" si="0"/>
        <v>489637.04</v>
      </c>
      <c r="E9" s="61">
        <f t="shared" si="0"/>
        <v>489637.04</v>
      </c>
      <c r="F9" s="61">
        <f t="shared" si="1"/>
        <v>100</v>
      </c>
    </row>
    <row r="10" spans="1:25" ht="30" x14ac:dyDescent="0.25">
      <c r="A10" s="70" t="s">
        <v>252</v>
      </c>
      <c r="B10" s="126" t="s">
        <v>16</v>
      </c>
      <c r="C10" s="60">
        <v>310</v>
      </c>
      <c r="D10" s="61">
        <v>489637.04</v>
      </c>
      <c r="E10" s="61">
        <v>489637.04</v>
      </c>
      <c r="F10" s="61">
        <f t="shared" si="1"/>
        <v>100</v>
      </c>
    </row>
    <row r="11" spans="1:25" x14ac:dyDescent="0.25">
      <c r="A11" s="59" t="s">
        <v>60</v>
      </c>
      <c r="B11" s="125" t="s">
        <v>170</v>
      </c>
      <c r="C11" s="60"/>
      <c r="D11" s="61">
        <f t="shared" ref="D11:E13" si="2">D12</f>
        <v>100442.55</v>
      </c>
      <c r="E11" s="61">
        <f t="shared" si="2"/>
        <v>100442.55</v>
      </c>
      <c r="F11" s="61">
        <f t="shared" si="1"/>
        <v>100</v>
      </c>
    </row>
    <row r="12" spans="1:25" ht="38.25" x14ac:dyDescent="0.25">
      <c r="A12" s="59" t="s">
        <v>264</v>
      </c>
      <c r="B12" s="126" t="s">
        <v>17</v>
      </c>
      <c r="C12" s="60"/>
      <c r="D12" s="61">
        <f t="shared" si="2"/>
        <v>100442.55</v>
      </c>
      <c r="E12" s="61">
        <f t="shared" si="2"/>
        <v>100442.55</v>
      </c>
      <c r="F12" s="61">
        <f t="shared" si="1"/>
        <v>100</v>
      </c>
    </row>
    <row r="13" spans="1:25" x14ac:dyDescent="0.25">
      <c r="A13" s="70" t="s">
        <v>239</v>
      </c>
      <c r="B13" s="126" t="s">
        <v>17</v>
      </c>
      <c r="C13" s="60">
        <v>500</v>
      </c>
      <c r="D13" s="61">
        <f t="shared" si="2"/>
        <v>100442.55</v>
      </c>
      <c r="E13" s="61">
        <f t="shared" si="2"/>
        <v>100442.55</v>
      </c>
      <c r="F13" s="61">
        <f t="shared" si="1"/>
        <v>100</v>
      </c>
    </row>
    <row r="14" spans="1:25" x14ac:dyDescent="0.25">
      <c r="A14" s="70" t="s">
        <v>104</v>
      </c>
      <c r="B14" s="126" t="s">
        <v>17</v>
      </c>
      <c r="C14" s="60">
        <v>540</v>
      </c>
      <c r="D14" s="61">
        <v>100442.55</v>
      </c>
      <c r="E14" s="61">
        <v>100442.55</v>
      </c>
      <c r="F14" s="61">
        <f t="shared" si="1"/>
        <v>100</v>
      </c>
    </row>
    <row r="15" spans="1:25" x14ac:dyDescent="0.25">
      <c r="A15" s="59" t="s">
        <v>62</v>
      </c>
      <c r="B15" s="125" t="s">
        <v>171</v>
      </c>
      <c r="C15" s="60"/>
      <c r="D15" s="61">
        <f>D16</f>
        <v>275762.11</v>
      </c>
      <c r="E15" s="61">
        <f>E16</f>
        <v>275762.11</v>
      </c>
      <c r="F15" s="61">
        <f t="shared" si="1"/>
        <v>100</v>
      </c>
    </row>
    <row r="16" spans="1:25" x14ac:dyDescent="0.25">
      <c r="A16" s="59" t="s">
        <v>253</v>
      </c>
      <c r="B16" s="126" t="s">
        <v>18</v>
      </c>
      <c r="C16" s="60"/>
      <c r="D16" s="61">
        <f>D17+D19</f>
        <v>275762.11</v>
      </c>
      <c r="E16" s="61">
        <f>E17+E19</f>
        <v>275762.11</v>
      </c>
      <c r="F16" s="61">
        <f>E16/D16*100</f>
        <v>100</v>
      </c>
    </row>
    <row r="17" spans="1:6" ht="15.75" customHeight="1" x14ac:dyDescent="0.25">
      <c r="A17" s="70" t="s">
        <v>242</v>
      </c>
      <c r="B17" s="126" t="s">
        <v>18</v>
      </c>
      <c r="C17" s="60">
        <v>300</v>
      </c>
      <c r="D17" s="61">
        <f>D18</f>
        <v>4000</v>
      </c>
      <c r="E17" s="61">
        <f>E18</f>
        <v>4000</v>
      </c>
      <c r="F17" s="61">
        <f t="shared" ref="F17:F18" si="3">E17/D17*100</f>
        <v>100</v>
      </c>
    </row>
    <row r="18" spans="1:6" ht="25.5" x14ac:dyDescent="0.25">
      <c r="A18" s="59" t="s">
        <v>389</v>
      </c>
      <c r="B18" s="126" t="s">
        <v>18</v>
      </c>
      <c r="C18" s="60">
        <v>321</v>
      </c>
      <c r="D18" s="61">
        <v>4000</v>
      </c>
      <c r="E18" s="61">
        <v>4000</v>
      </c>
      <c r="F18" s="61">
        <f t="shared" si="3"/>
        <v>100</v>
      </c>
    </row>
    <row r="19" spans="1:6" ht="32.25" customHeight="1" x14ac:dyDescent="0.25">
      <c r="A19" s="70" t="s">
        <v>254</v>
      </c>
      <c r="B19" s="126" t="s">
        <v>18</v>
      </c>
      <c r="C19" s="60">
        <v>600</v>
      </c>
      <c r="D19" s="62">
        <f>D20</f>
        <v>271762.11</v>
      </c>
      <c r="E19" s="62">
        <f>E20</f>
        <v>271762.11</v>
      </c>
      <c r="F19" s="61">
        <f t="shared" si="1"/>
        <v>100</v>
      </c>
    </row>
    <row r="20" spans="1:6" ht="45" x14ac:dyDescent="0.25">
      <c r="A20" s="70" t="s">
        <v>255</v>
      </c>
      <c r="B20" s="126" t="s">
        <v>18</v>
      </c>
      <c r="C20" s="60">
        <v>630</v>
      </c>
      <c r="D20" s="62">
        <v>271762.11</v>
      </c>
      <c r="E20" s="62">
        <v>271762.11</v>
      </c>
      <c r="F20" s="61">
        <f t="shared" si="1"/>
        <v>100</v>
      </c>
    </row>
    <row r="21" spans="1:6" ht="38.25" x14ac:dyDescent="0.25">
      <c r="A21" s="56" t="s">
        <v>427</v>
      </c>
      <c r="B21" s="124" t="s">
        <v>428</v>
      </c>
      <c r="C21" s="57"/>
      <c r="D21" s="79">
        <f>D22+D27+D32+D35</f>
        <v>19208374.419999998</v>
      </c>
      <c r="E21" s="79">
        <f>E22+E27+E32+E35</f>
        <v>19115374.419999998</v>
      </c>
      <c r="F21" s="58">
        <f>E21/D21*100</f>
        <v>99.515836176625299</v>
      </c>
    </row>
    <row r="22" spans="1:6" ht="38.25" x14ac:dyDescent="0.25">
      <c r="A22" s="59" t="s">
        <v>237</v>
      </c>
      <c r="B22" s="115" t="s">
        <v>450</v>
      </c>
      <c r="C22" s="60"/>
      <c r="D22" s="62">
        <f>D23+D25</f>
        <v>517631.2</v>
      </c>
      <c r="E22" s="62">
        <f>E23+E25</f>
        <v>517631.2</v>
      </c>
      <c r="F22" s="61">
        <f>E22/D22*100</f>
        <v>100</v>
      </c>
    </row>
    <row r="23" spans="1:6" ht="63.75" x14ac:dyDescent="0.25">
      <c r="A23" s="59" t="s">
        <v>156</v>
      </c>
      <c r="B23" s="115" t="s">
        <v>450</v>
      </c>
      <c r="C23" s="60">
        <v>100</v>
      </c>
      <c r="D23" s="61">
        <f>D24</f>
        <v>500931.2</v>
      </c>
      <c r="E23" s="61">
        <f>E24</f>
        <v>500931.2</v>
      </c>
      <c r="F23" s="61">
        <f t="shared" ref="F23:F26" si="4">E23/D23*100</f>
        <v>100</v>
      </c>
    </row>
    <row r="24" spans="1:6" ht="25.5" x14ac:dyDescent="0.25">
      <c r="A24" s="59" t="s">
        <v>157</v>
      </c>
      <c r="B24" s="115" t="s">
        <v>450</v>
      </c>
      <c r="C24" s="60">
        <v>120</v>
      </c>
      <c r="D24" s="61">
        <v>500931.2</v>
      </c>
      <c r="E24" s="61">
        <v>500931.2</v>
      </c>
      <c r="F24" s="61">
        <f t="shared" si="4"/>
        <v>100</v>
      </c>
    </row>
    <row r="25" spans="1:6" ht="25.5" x14ac:dyDescent="0.25">
      <c r="A25" s="59" t="s">
        <v>158</v>
      </c>
      <c r="B25" s="115" t="s">
        <v>450</v>
      </c>
      <c r="C25" s="60">
        <v>200</v>
      </c>
      <c r="D25" s="61">
        <f>D26</f>
        <v>16700</v>
      </c>
      <c r="E25" s="61">
        <f>E26</f>
        <v>16700</v>
      </c>
      <c r="F25" s="61">
        <f t="shared" si="4"/>
        <v>100</v>
      </c>
    </row>
    <row r="26" spans="1:6" ht="25.5" x14ac:dyDescent="0.25">
      <c r="A26" s="59" t="s">
        <v>159</v>
      </c>
      <c r="B26" s="115" t="s">
        <v>450</v>
      </c>
      <c r="C26" s="60">
        <v>240</v>
      </c>
      <c r="D26" s="61">
        <v>16700</v>
      </c>
      <c r="E26" s="61">
        <v>16700</v>
      </c>
      <c r="F26" s="61">
        <f t="shared" si="4"/>
        <v>100</v>
      </c>
    </row>
    <row r="27" spans="1:6" ht="39.75" customHeight="1" x14ac:dyDescent="0.25">
      <c r="A27" s="59" t="s">
        <v>36</v>
      </c>
      <c r="B27" s="115" t="s">
        <v>377</v>
      </c>
      <c r="C27" s="60"/>
      <c r="D27" s="61">
        <f>D28+D30</f>
        <v>16893391.489999998</v>
      </c>
      <c r="E27" s="61">
        <f>E28+E30</f>
        <v>16800391.489999998</v>
      </c>
      <c r="F27" s="61">
        <f t="shared" ref="F27:F43" si="5">E27/D27*100</f>
        <v>99.449488872290388</v>
      </c>
    </row>
    <row r="28" spans="1:6" ht="63.75" x14ac:dyDescent="0.25">
      <c r="A28" s="59" t="s">
        <v>156</v>
      </c>
      <c r="B28" s="115" t="s">
        <v>377</v>
      </c>
      <c r="C28" s="60">
        <v>100</v>
      </c>
      <c r="D28" s="61">
        <f>D29</f>
        <v>14839317.529999999</v>
      </c>
      <c r="E28" s="61">
        <f>E29</f>
        <v>14839317.529999999</v>
      </c>
      <c r="F28" s="61">
        <f t="shared" si="5"/>
        <v>100</v>
      </c>
    </row>
    <row r="29" spans="1:6" ht="25.5" x14ac:dyDescent="0.25">
      <c r="A29" s="59" t="s">
        <v>157</v>
      </c>
      <c r="B29" s="115" t="s">
        <v>377</v>
      </c>
      <c r="C29" s="60">
        <v>120</v>
      </c>
      <c r="D29" s="61">
        <v>14839317.529999999</v>
      </c>
      <c r="E29" s="61">
        <v>14839317.529999999</v>
      </c>
      <c r="F29" s="61">
        <f t="shared" si="5"/>
        <v>100</v>
      </c>
    </row>
    <row r="30" spans="1:6" ht="25.5" x14ac:dyDescent="0.25">
      <c r="A30" s="59" t="s">
        <v>158</v>
      </c>
      <c r="B30" s="115" t="s">
        <v>377</v>
      </c>
      <c r="C30" s="60">
        <v>200</v>
      </c>
      <c r="D30" s="62">
        <f>D31</f>
        <v>2054073.96</v>
      </c>
      <c r="E30" s="62">
        <f>E31</f>
        <v>1961073.96</v>
      </c>
      <c r="F30" s="61">
        <f t="shared" si="5"/>
        <v>95.47241229814334</v>
      </c>
    </row>
    <row r="31" spans="1:6" ht="25.5" x14ac:dyDescent="0.25">
      <c r="A31" s="59" t="s">
        <v>159</v>
      </c>
      <c r="B31" s="115" t="s">
        <v>377</v>
      </c>
      <c r="C31" s="60">
        <v>240</v>
      </c>
      <c r="D31" s="62">
        <v>2054073.96</v>
      </c>
      <c r="E31" s="62">
        <v>1961073.96</v>
      </c>
      <c r="F31" s="61">
        <f t="shared" si="5"/>
        <v>95.47241229814334</v>
      </c>
    </row>
    <row r="32" spans="1:6" ht="29.25" customHeight="1" x14ac:dyDescent="0.25">
      <c r="A32" s="59" t="s">
        <v>269</v>
      </c>
      <c r="B32" s="115" t="s">
        <v>378</v>
      </c>
      <c r="C32" s="60"/>
      <c r="D32" s="61">
        <f>D33</f>
        <v>1149164.31</v>
      </c>
      <c r="E32" s="61">
        <f>E33</f>
        <v>1149164.31</v>
      </c>
      <c r="F32" s="61">
        <f t="shared" si="5"/>
        <v>100</v>
      </c>
    </row>
    <row r="33" spans="1:6" ht="63.75" x14ac:dyDescent="0.25">
      <c r="A33" s="59" t="s">
        <v>156</v>
      </c>
      <c r="B33" s="115" t="s">
        <v>378</v>
      </c>
      <c r="C33" s="60">
        <v>100</v>
      </c>
      <c r="D33" s="61">
        <f>D34</f>
        <v>1149164.31</v>
      </c>
      <c r="E33" s="61">
        <f>E34</f>
        <v>1149164.31</v>
      </c>
      <c r="F33" s="61">
        <f t="shared" si="5"/>
        <v>100</v>
      </c>
    </row>
    <row r="34" spans="1:6" ht="25.5" x14ac:dyDescent="0.25">
      <c r="A34" s="59" t="s">
        <v>157</v>
      </c>
      <c r="B34" s="115" t="s">
        <v>378</v>
      </c>
      <c r="C34" s="60">
        <v>120</v>
      </c>
      <c r="D34" s="61">
        <v>1149164.31</v>
      </c>
      <c r="E34" s="61">
        <v>1149164.31</v>
      </c>
      <c r="F34" s="61">
        <f t="shared" si="5"/>
        <v>100</v>
      </c>
    </row>
    <row r="35" spans="1:6" x14ac:dyDescent="0.25">
      <c r="A35" s="59" t="s">
        <v>241</v>
      </c>
      <c r="B35" s="115" t="s">
        <v>379</v>
      </c>
      <c r="C35" s="60"/>
      <c r="D35" s="61">
        <f>D36+D38+D40+D42</f>
        <v>648187.42000000004</v>
      </c>
      <c r="E35" s="61">
        <f>E36+E38+E40+E42</f>
        <v>648187.42000000004</v>
      </c>
      <c r="F35" s="61">
        <f t="shared" si="5"/>
        <v>100</v>
      </c>
    </row>
    <row r="36" spans="1:6" ht="63.75" x14ac:dyDescent="0.25">
      <c r="A36" s="59" t="s">
        <v>156</v>
      </c>
      <c r="B36" s="115" t="s">
        <v>379</v>
      </c>
      <c r="C36" s="60">
        <v>100</v>
      </c>
      <c r="D36" s="61">
        <f>D37</f>
        <v>141772.16</v>
      </c>
      <c r="E36" s="61">
        <f>E37</f>
        <v>141772.16</v>
      </c>
      <c r="F36" s="61">
        <f t="shared" si="5"/>
        <v>100</v>
      </c>
    </row>
    <row r="37" spans="1:6" ht="25.5" x14ac:dyDescent="0.25">
      <c r="A37" s="59" t="s">
        <v>157</v>
      </c>
      <c r="B37" s="115" t="s">
        <v>379</v>
      </c>
      <c r="C37" s="60">
        <v>120</v>
      </c>
      <c r="D37" s="61">
        <v>141772.16</v>
      </c>
      <c r="E37" s="61">
        <v>141772.16</v>
      </c>
      <c r="F37" s="61">
        <f t="shared" si="5"/>
        <v>100</v>
      </c>
    </row>
    <row r="38" spans="1:6" ht="25.5" x14ac:dyDescent="0.25">
      <c r="A38" s="59" t="s">
        <v>158</v>
      </c>
      <c r="B38" s="115" t="s">
        <v>379</v>
      </c>
      <c r="C38" s="60">
        <v>200</v>
      </c>
      <c r="D38" s="61">
        <f>D39</f>
        <v>431367.26</v>
      </c>
      <c r="E38" s="61">
        <f>E39</f>
        <v>431367.26</v>
      </c>
      <c r="F38" s="61">
        <f t="shared" si="5"/>
        <v>100</v>
      </c>
    </row>
    <row r="39" spans="1:6" ht="25.5" x14ac:dyDescent="0.25">
      <c r="A39" s="59" t="s">
        <v>159</v>
      </c>
      <c r="B39" s="115" t="s">
        <v>379</v>
      </c>
      <c r="C39" s="60">
        <v>240</v>
      </c>
      <c r="D39" s="61">
        <v>431367.26</v>
      </c>
      <c r="E39" s="61">
        <v>431367.26</v>
      </c>
      <c r="F39" s="61">
        <f t="shared" si="5"/>
        <v>100</v>
      </c>
    </row>
    <row r="40" spans="1:6" x14ac:dyDescent="0.25">
      <c r="A40" s="59" t="s">
        <v>162</v>
      </c>
      <c r="B40" s="115" t="s">
        <v>379</v>
      </c>
      <c r="C40" s="60">
        <v>300</v>
      </c>
      <c r="D40" s="61">
        <f>D41</f>
        <v>28500</v>
      </c>
      <c r="E40" s="61">
        <f>E41</f>
        <v>28500</v>
      </c>
      <c r="F40" s="61">
        <f t="shared" si="5"/>
        <v>100</v>
      </c>
    </row>
    <row r="41" spans="1:6" x14ac:dyDescent="0.25">
      <c r="A41" s="59" t="s">
        <v>270</v>
      </c>
      <c r="B41" s="115" t="s">
        <v>379</v>
      </c>
      <c r="C41" s="60" t="s">
        <v>5</v>
      </c>
      <c r="D41" s="62">
        <v>28500</v>
      </c>
      <c r="E41" s="62">
        <v>28500</v>
      </c>
      <c r="F41" s="61">
        <f t="shared" si="5"/>
        <v>100</v>
      </c>
    </row>
    <row r="42" spans="1:6" x14ac:dyDescent="0.25">
      <c r="A42" s="99" t="s">
        <v>160</v>
      </c>
      <c r="B42" s="115" t="s">
        <v>379</v>
      </c>
      <c r="C42" s="60">
        <v>800</v>
      </c>
      <c r="D42" s="62">
        <f>D43</f>
        <v>46548</v>
      </c>
      <c r="E42" s="62">
        <f>E43</f>
        <v>46548</v>
      </c>
      <c r="F42" s="61">
        <f t="shared" si="5"/>
        <v>100</v>
      </c>
    </row>
    <row r="43" spans="1:6" x14ac:dyDescent="0.25">
      <c r="A43" s="102" t="s">
        <v>161</v>
      </c>
      <c r="B43" s="115" t="s">
        <v>379</v>
      </c>
      <c r="C43" s="60">
        <v>850</v>
      </c>
      <c r="D43" s="62">
        <v>46548</v>
      </c>
      <c r="E43" s="62">
        <v>46548</v>
      </c>
      <c r="F43" s="61">
        <f t="shared" si="5"/>
        <v>100</v>
      </c>
    </row>
    <row r="44" spans="1:6" ht="38.25" x14ac:dyDescent="0.25">
      <c r="A44" s="73" t="s">
        <v>172</v>
      </c>
      <c r="B44" s="127" t="s">
        <v>175</v>
      </c>
      <c r="C44" s="74"/>
      <c r="D44" s="78">
        <f>D45</f>
        <v>506194.85</v>
      </c>
      <c r="E44" s="78">
        <f>E45</f>
        <v>506194.85</v>
      </c>
      <c r="F44" s="58">
        <f t="shared" si="1"/>
        <v>100</v>
      </c>
    </row>
    <row r="45" spans="1:6" ht="25.5" x14ac:dyDescent="0.25">
      <c r="A45" s="72" t="s">
        <v>173</v>
      </c>
      <c r="B45" s="126" t="s">
        <v>174</v>
      </c>
      <c r="C45" s="71"/>
      <c r="D45" s="77">
        <f>D46</f>
        <v>506194.85</v>
      </c>
      <c r="E45" s="77">
        <f>E46</f>
        <v>506194.85</v>
      </c>
      <c r="F45" s="61">
        <f t="shared" si="1"/>
        <v>100</v>
      </c>
    </row>
    <row r="46" spans="1:6" ht="25.5" x14ac:dyDescent="0.25">
      <c r="A46" s="59" t="s">
        <v>247</v>
      </c>
      <c r="B46" s="126" t="s">
        <v>14</v>
      </c>
      <c r="C46" s="60"/>
      <c r="D46" s="61">
        <f t="shared" ref="D46:D47" si="6">D47</f>
        <v>506194.85</v>
      </c>
      <c r="E46" s="61">
        <f t="shared" ref="E46:E47" si="7">E47</f>
        <v>506194.85</v>
      </c>
      <c r="F46" s="61">
        <f t="shared" ref="F46:F48" si="8">E46/D46*100</f>
        <v>100</v>
      </c>
    </row>
    <row r="47" spans="1:6" ht="25.5" x14ac:dyDescent="0.25">
      <c r="A47" s="59" t="s">
        <v>158</v>
      </c>
      <c r="B47" s="126" t="s">
        <v>14</v>
      </c>
      <c r="C47" s="60">
        <v>200</v>
      </c>
      <c r="D47" s="61">
        <f t="shared" si="6"/>
        <v>506194.85</v>
      </c>
      <c r="E47" s="61">
        <f t="shared" si="7"/>
        <v>506194.85</v>
      </c>
      <c r="F47" s="61">
        <f t="shared" si="8"/>
        <v>100</v>
      </c>
    </row>
    <row r="48" spans="1:6" ht="25.5" x14ac:dyDescent="0.25">
      <c r="A48" s="59" t="s">
        <v>159</v>
      </c>
      <c r="B48" s="126" t="s">
        <v>14</v>
      </c>
      <c r="C48" s="60">
        <v>240</v>
      </c>
      <c r="D48" s="61">
        <v>506194.85</v>
      </c>
      <c r="E48" s="61">
        <v>506194.85</v>
      </c>
      <c r="F48" s="61">
        <f t="shared" si="8"/>
        <v>100</v>
      </c>
    </row>
    <row r="49" spans="1:13" x14ac:dyDescent="0.25">
      <c r="A49" s="116" t="s">
        <v>430</v>
      </c>
      <c r="B49" s="124" t="s">
        <v>383</v>
      </c>
      <c r="C49" s="57"/>
      <c r="D49" s="79">
        <f>D50</f>
        <v>22234.52</v>
      </c>
      <c r="E49" s="79">
        <f>E50</f>
        <v>22234.52</v>
      </c>
      <c r="F49" s="58">
        <f>E49/D49*100</f>
        <v>100</v>
      </c>
    </row>
    <row r="50" spans="1:13" ht="63.75" x14ac:dyDescent="0.25">
      <c r="A50" s="59" t="s">
        <v>156</v>
      </c>
      <c r="B50" s="125" t="s">
        <v>383</v>
      </c>
      <c r="C50" s="60">
        <v>100</v>
      </c>
      <c r="D50" s="62">
        <f>D51</f>
        <v>22234.52</v>
      </c>
      <c r="E50" s="62">
        <f>E51</f>
        <v>22234.52</v>
      </c>
      <c r="F50" s="61">
        <f>E50/D50*100</f>
        <v>100</v>
      </c>
    </row>
    <row r="51" spans="1:13" x14ac:dyDescent="0.25">
      <c r="A51" s="59" t="s">
        <v>163</v>
      </c>
      <c r="B51" s="125" t="s">
        <v>383</v>
      </c>
      <c r="C51" s="60">
        <v>110</v>
      </c>
      <c r="D51" s="62">
        <v>22234.52</v>
      </c>
      <c r="E51" s="62">
        <v>22234.52</v>
      </c>
      <c r="F51" s="61">
        <f>E51/D51*100</f>
        <v>100</v>
      </c>
    </row>
    <row r="52" spans="1:13" ht="38.25" x14ac:dyDescent="0.25">
      <c r="A52" s="73" t="s">
        <v>176</v>
      </c>
      <c r="B52" s="128">
        <v>1000000000</v>
      </c>
      <c r="C52" s="74"/>
      <c r="D52" s="75">
        <f>D53</f>
        <v>725493.96</v>
      </c>
      <c r="E52" s="75">
        <f>E53</f>
        <v>724987.92</v>
      </c>
      <c r="F52" s="75">
        <f>E52/D52*100</f>
        <v>99.930248902416778</v>
      </c>
    </row>
    <row r="53" spans="1:13" ht="25.5" x14ac:dyDescent="0.25">
      <c r="A53" s="59" t="s">
        <v>45</v>
      </c>
      <c r="B53" s="126">
        <v>1000000660</v>
      </c>
      <c r="C53" s="60"/>
      <c r="D53" s="61">
        <f>D57+D54</f>
        <v>725493.96</v>
      </c>
      <c r="E53" s="61">
        <f>E57+E54</f>
        <v>724987.92</v>
      </c>
      <c r="F53" s="61">
        <f t="shared" ref="F53:F60" si="9">E53/D53*100</f>
        <v>99.930248902416778</v>
      </c>
    </row>
    <row r="54" spans="1:13" x14ac:dyDescent="0.25">
      <c r="A54" s="59" t="s">
        <v>265</v>
      </c>
      <c r="B54" s="126" t="s">
        <v>8</v>
      </c>
      <c r="C54" s="60"/>
      <c r="D54" s="61">
        <f>D55</f>
        <v>398493.96</v>
      </c>
      <c r="E54" s="61">
        <f>E55</f>
        <v>398493.96</v>
      </c>
      <c r="F54" s="61">
        <f t="shared" ref="F54:F56" si="10">E54/D54*100</f>
        <v>100</v>
      </c>
    </row>
    <row r="55" spans="1:13" ht="25.5" x14ac:dyDescent="0.25">
      <c r="A55" s="59" t="s">
        <v>158</v>
      </c>
      <c r="B55" s="126" t="s">
        <v>8</v>
      </c>
      <c r="C55" s="60">
        <v>200</v>
      </c>
      <c r="D55" s="61">
        <f>D56</f>
        <v>398493.96</v>
      </c>
      <c r="E55" s="61">
        <f>E56</f>
        <v>398493.96</v>
      </c>
      <c r="F55" s="61">
        <f t="shared" si="10"/>
        <v>100</v>
      </c>
    </row>
    <row r="56" spans="1:13" ht="25.5" x14ac:dyDescent="0.25">
      <c r="A56" s="59" t="s">
        <v>159</v>
      </c>
      <c r="B56" s="126" t="s">
        <v>8</v>
      </c>
      <c r="C56" s="60">
        <v>240</v>
      </c>
      <c r="D56" s="61">
        <v>398493.96</v>
      </c>
      <c r="E56" s="61">
        <v>398493.96</v>
      </c>
      <c r="F56" s="61">
        <f t="shared" si="10"/>
        <v>100</v>
      </c>
    </row>
    <row r="57" spans="1:13" ht="25.5" x14ac:dyDescent="0.25">
      <c r="A57" s="59" t="s">
        <v>244</v>
      </c>
      <c r="B57" s="126">
        <v>1020170660</v>
      </c>
      <c r="C57" s="60"/>
      <c r="D57" s="61">
        <f>D58</f>
        <v>327000</v>
      </c>
      <c r="E57" s="61">
        <f>E58</f>
        <v>326493.96000000002</v>
      </c>
      <c r="F57" s="61">
        <f t="shared" si="9"/>
        <v>99.845247706422029</v>
      </c>
    </row>
    <row r="58" spans="1:13" ht="25.5" x14ac:dyDescent="0.25">
      <c r="A58" s="59" t="s">
        <v>158</v>
      </c>
      <c r="B58" s="126">
        <v>1020170660</v>
      </c>
      <c r="C58" s="60">
        <v>200</v>
      </c>
      <c r="D58" s="61">
        <f>D59</f>
        <v>327000</v>
      </c>
      <c r="E58" s="61">
        <f>E59</f>
        <v>326493.96000000002</v>
      </c>
      <c r="F58" s="61">
        <f t="shared" si="9"/>
        <v>99.845247706422029</v>
      </c>
    </row>
    <row r="59" spans="1:13" ht="25.5" x14ac:dyDescent="0.25">
      <c r="A59" s="59" t="s">
        <v>159</v>
      </c>
      <c r="B59" s="126">
        <v>1020170660</v>
      </c>
      <c r="C59" s="60">
        <v>240</v>
      </c>
      <c r="D59" s="61">
        <v>327000</v>
      </c>
      <c r="E59" s="61">
        <v>326493.96000000002</v>
      </c>
      <c r="F59" s="61">
        <f t="shared" si="9"/>
        <v>99.845247706422029</v>
      </c>
    </row>
    <row r="60" spans="1:13" ht="25.5" x14ac:dyDescent="0.25">
      <c r="A60" s="73" t="s">
        <v>166</v>
      </c>
      <c r="B60" s="128">
        <v>1100000000</v>
      </c>
      <c r="C60" s="74"/>
      <c r="D60" s="75">
        <f>D61+D68+D73</f>
        <v>17828938.190000001</v>
      </c>
      <c r="E60" s="75">
        <f>E61+E68+E73</f>
        <v>17828689.199999999</v>
      </c>
      <c r="F60" s="58">
        <f t="shared" si="9"/>
        <v>99.998603450203547</v>
      </c>
      <c r="G60" s="110"/>
    </row>
    <row r="61" spans="1:13" ht="25.5" x14ac:dyDescent="0.25">
      <c r="A61" s="59" t="s">
        <v>248</v>
      </c>
      <c r="B61" s="126" t="s">
        <v>22</v>
      </c>
      <c r="C61" s="60"/>
      <c r="D61" s="61">
        <f>D62+D64+D66</f>
        <v>15884258.42</v>
      </c>
      <c r="E61" s="61">
        <f>E62+E64+E66</f>
        <v>15884009.43</v>
      </c>
      <c r="F61" s="61">
        <f t="shared" ref="F61:F90" si="11">E61/D61*100</f>
        <v>99.99843247324857</v>
      </c>
      <c r="G61" s="110"/>
    </row>
    <row r="62" spans="1:13" ht="63.75" x14ac:dyDescent="0.25">
      <c r="A62" s="59" t="s">
        <v>156</v>
      </c>
      <c r="B62" s="126" t="s">
        <v>22</v>
      </c>
      <c r="C62" s="60">
        <v>100</v>
      </c>
      <c r="D62" s="61">
        <f>D63</f>
        <v>13298914.59</v>
      </c>
      <c r="E62" s="61">
        <f>E63</f>
        <v>13298914.59</v>
      </c>
      <c r="F62" s="61">
        <f t="shared" si="11"/>
        <v>100</v>
      </c>
    </row>
    <row r="63" spans="1:13" x14ac:dyDescent="0.25">
      <c r="A63" s="59" t="s">
        <v>163</v>
      </c>
      <c r="B63" s="126" t="s">
        <v>22</v>
      </c>
      <c r="C63" s="60">
        <v>110</v>
      </c>
      <c r="D63" s="61">
        <v>13298914.59</v>
      </c>
      <c r="E63" s="61">
        <v>13298914.59</v>
      </c>
      <c r="F63" s="61">
        <f t="shared" si="11"/>
        <v>100</v>
      </c>
      <c r="G63" s="114"/>
      <c r="H63" s="114"/>
      <c r="L63" s="65"/>
      <c r="M63" s="65"/>
    </row>
    <row r="64" spans="1:13" ht="25.5" x14ac:dyDescent="0.25">
      <c r="A64" s="59" t="s">
        <v>158</v>
      </c>
      <c r="B64" s="126" t="s">
        <v>22</v>
      </c>
      <c r="C64" s="60">
        <v>200</v>
      </c>
      <c r="D64" s="62">
        <f>D65</f>
        <v>2583745.42</v>
      </c>
      <c r="E64" s="62">
        <f>E65</f>
        <v>2583496.4300000002</v>
      </c>
      <c r="F64" s="61">
        <f t="shared" si="11"/>
        <v>99.990363214654494</v>
      </c>
    </row>
    <row r="65" spans="1:8" ht="25.5" x14ac:dyDescent="0.25">
      <c r="A65" s="59" t="s">
        <v>159</v>
      </c>
      <c r="B65" s="126" t="s">
        <v>22</v>
      </c>
      <c r="C65" s="60">
        <v>240</v>
      </c>
      <c r="D65" s="62">
        <v>2583745.42</v>
      </c>
      <c r="E65" s="62">
        <v>2583496.4300000002</v>
      </c>
      <c r="F65" s="61">
        <f t="shared" si="11"/>
        <v>99.990363214654494</v>
      </c>
      <c r="G65" s="113"/>
      <c r="H65" s="113"/>
    </row>
    <row r="66" spans="1:8" x14ac:dyDescent="0.25">
      <c r="A66" s="59" t="s">
        <v>160</v>
      </c>
      <c r="B66" s="126" t="s">
        <v>22</v>
      </c>
      <c r="C66" s="60">
        <v>800</v>
      </c>
      <c r="D66" s="62">
        <f>D67</f>
        <v>1598.41</v>
      </c>
      <c r="E66" s="62">
        <f>E67</f>
        <v>1598.41</v>
      </c>
      <c r="F66" s="61">
        <f t="shared" si="11"/>
        <v>100</v>
      </c>
      <c r="G66" s="114"/>
      <c r="H66" s="114"/>
    </row>
    <row r="67" spans="1:8" x14ac:dyDescent="0.25">
      <c r="A67" s="59" t="s">
        <v>161</v>
      </c>
      <c r="B67" s="126" t="s">
        <v>22</v>
      </c>
      <c r="C67" s="60">
        <v>850</v>
      </c>
      <c r="D67" s="62">
        <v>1598.41</v>
      </c>
      <c r="E67" s="62">
        <v>1598.41</v>
      </c>
      <c r="F67" s="61">
        <f t="shared" si="11"/>
        <v>100</v>
      </c>
      <c r="G67" s="113"/>
      <c r="H67" s="113"/>
    </row>
    <row r="68" spans="1:8" ht="38.25" x14ac:dyDescent="0.25">
      <c r="A68" s="59" t="s">
        <v>164</v>
      </c>
      <c r="B68" s="126" t="s">
        <v>143</v>
      </c>
      <c r="C68" s="60"/>
      <c r="D68" s="62">
        <f>D71+D69</f>
        <v>1338992.77</v>
      </c>
      <c r="E68" s="62">
        <f>E71+E69</f>
        <v>1338992.77</v>
      </c>
      <c r="F68" s="61">
        <f t="shared" si="11"/>
        <v>100</v>
      </c>
    </row>
    <row r="69" spans="1:8" ht="63.75" x14ac:dyDescent="0.25">
      <c r="A69" s="59" t="s">
        <v>156</v>
      </c>
      <c r="B69" s="126" t="s">
        <v>143</v>
      </c>
      <c r="C69" s="60">
        <v>100</v>
      </c>
      <c r="D69" s="62">
        <f>D70</f>
        <v>591380.27</v>
      </c>
      <c r="E69" s="62">
        <f>E70</f>
        <v>591380.27</v>
      </c>
      <c r="F69" s="61">
        <f t="shared" si="11"/>
        <v>100</v>
      </c>
    </row>
    <row r="70" spans="1:8" x14ac:dyDescent="0.25">
      <c r="A70" s="59" t="s">
        <v>163</v>
      </c>
      <c r="B70" s="126" t="s">
        <v>143</v>
      </c>
      <c r="C70" s="60">
        <v>110</v>
      </c>
      <c r="D70" s="62">
        <v>591380.27</v>
      </c>
      <c r="E70" s="62">
        <v>591380.27</v>
      </c>
      <c r="F70" s="61">
        <f t="shared" si="11"/>
        <v>100</v>
      </c>
    </row>
    <row r="71" spans="1:8" ht="25.5" x14ac:dyDescent="0.25">
      <c r="A71" s="59" t="s">
        <v>158</v>
      </c>
      <c r="B71" s="126" t="s">
        <v>143</v>
      </c>
      <c r="C71" s="60">
        <v>200</v>
      </c>
      <c r="D71" s="62">
        <f>D72</f>
        <v>747612.5</v>
      </c>
      <c r="E71" s="62">
        <f>E72</f>
        <v>747612.5</v>
      </c>
      <c r="F71" s="61">
        <f t="shared" si="11"/>
        <v>100</v>
      </c>
    </row>
    <row r="72" spans="1:8" ht="25.5" x14ac:dyDescent="0.25">
      <c r="A72" s="59" t="s">
        <v>159</v>
      </c>
      <c r="B72" s="126" t="s">
        <v>143</v>
      </c>
      <c r="C72" s="60">
        <v>240</v>
      </c>
      <c r="D72" s="62">
        <v>747612.5</v>
      </c>
      <c r="E72" s="62">
        <v>747612.5</v>
      </c>
      <c r="F72" s="61">
        <f t="shared" si="11"/>
        <v>100</v>
      </c>
    </row>
    <row r="73" spans="1:8" ht="25.5" x14ac:dyDescent="0.25">
      <c r="A73" s="59" t="s">
        <v>165</v>
      </c>
      <c r="B73" s="126" t="s">
        <v>23</v>
      </c>
      <c r="C73" s="60"/>
      <c r="D73" s="62">
        <f>D74</f>
        <v>605687</v>
      </c>
      <c r="E73" s="62">
        <f>E74</f>
        <v>605687</v>
      </c>
      <c r="F73" s="61">
        <f t="shared" si="11"/>
        <v>100</v>
      </c>
    </row>
    <row r="74" spans="1:8" ht="25.5" x14ac:dyDescent="0.25">
      <c r="A74" s="59" t="s">
        <v>158</v>
      </c>
      <c r="B74" s="126" t="s">
        <v>23</v>
      </c>
      <c r="C74" s="60">
        <v>200</v>
      </c>
      <c r="D74" s="61">
        <f>D75</f>
        <v>605687</v>
      </c>
      <c r="E74" s="61">
        <f>E75</f>
        <v>605687</v>
      </c>
      <c r="F74" s="61">
        <f t="shared" si="11"/>
        <v>100</v>
      </c>
    </row>
    <row r="75" spans="1:8" ht="25.5" x14ac:dyDescent="0.25">
      <c r="A75" s="59" t="s">
        <v>159</v>
      </c>
      <c r="B75" s="126" t="s">
        <v>23</v>
      </c>
      <c r="C75" s="60">
        <v>240</v>
      </c>
      <c r="D75" s="61">
        <v>605687</v>
      </c>
      <c r="E75" s="61">
        <v>605687</v>
      </c>
      <c r="F75" s="61">
        <f t="shared" si="11"/>
        <v>100</v>
      </c>
    </row>
    <row r="76" spans="1:8" ht="38.25" x14ac:dyDescent="0.25">
      <c r="A76" s="73" t="s">
        <v>177</v>
      </c>
      <c r="B76" s="128">
        <v>1300000000</v>
      </c>
      <c r="C76" s="74"/>
      <c r="D76" s="78">
        <f t="shared" ref="D76:E77" si="12">D77</f>
        <v>8972586</v>
      </c>
      <c r="E76" s="78">
        <f t="shared" si="12"/>
        <v>8972586</v>
      </c>
      <c r="F76" s="58">
        <f t="shared" si="11"/>
        <v>100</v>
      </c>
    </row>
    <row r="77" spans="1:8" x14ac:dyDescent="0.25">
      <c r="A77" s="59" t="s">
        <v>266</v>
      </c>
      <c r="B77" s="126">
        <v>1300100000</v>
      </c>
      <c r="C77" s="74"/>
      <c r="D77" s="77">
        <f t="shared" si="12"/>
        <v>8972586</v>
      </c>
      <c r="E77" s="77">
        <f t="shared" si="12"/>
        <v>8972586</v>
      </c>
      <c r="F77" s="61">
        <f t="shared" si="11"/>
        <v>100</v>
      </c>
    </row>
    <row r="78" spans="1:8" x14ac:dyDescent="0.25">
      <c r="A78" s="59" t="s">
        <v>256</v>
      </c>
      <c r="B78" s="126" t="s">
        <v>19</v>
      </c>
      <c r="C78" s="60"/>
      <c r="D78" s="61">
        <f>D79</f>
        <v>8972586</v>
      </c>
      <c r="E78" s="61">
        <f>E79</f>
        <v>8972586</v>
      </c>
      <c r="F78" s="61">
        <f t="shared" si="11"/>
        <v>100</v>
      </c>
    </row>
    <row r="79" spans="1:8" ht="33" customHeight="1" x14ac:dyDescent="0.25">
      <c r="A79" s="70" t="s">
        <v>254</v>
      </c>
      <c r="B79" s="126" t="s">
        <v>19</v>
      </c>
      <c r="C79" s="60">
        <v>600</v>
      </c>
      <c r="D79" s="62">
        <f>D80</f>
        <v>8972586</v>
      </c>
      <c r="E79" s="62">
        <f>E80</f>
        <v>8972586</v>
      </c>
      <c r="F79" s="61">
        <f t="shared" si="11"/>
        <v>100</v>
      </c>
    </row>
    <row r="80" spans="1:8" x14ac:dyDescent="0.25">
      <c r="A80" s="70" t="s">
        <v>257</v>
      </c>
      <c r="B80" s="126" t="s">
        <v>19</v>
      </c>
      <c r="C80" s="60">
        <v>620</v>
      </c>
      <c r="D80" s="62">
        <v>8972586</v>
      </c>
      <c r="E80" s="62">
        <v>8972586</v>
      </c>
      <c r="F80" s="61">
        <f t="shared" si="11"/>
        <v>100</v>
      </c>
    </row>
    <row r="81" spans="1:6" ht="25.5" x14ac:dyDescent="0.25">
      <c r="A81" s="73" t="s">
        <v>178</v>
      </c>
      <c r="B81" s="127" t="s">
        <v>179</v>
      </c>
      <c r="C81" s="74"/>
      <c r="D81" s="78">
        <f>D82</f>
        <v>15333503.51</v>
      </c>
      <c r="E81" s="78">
        <f>E82</f>
        <v>15333503.51</v>
      </c>
      <c r="F81" s="58">
        <f t="shared" si="11"/>
        <v>100</v>
      </c>
    </row>
    <row r="82" spans="1:6" x14ac:dyDescent="0.25">
      <c r="A82" s="59" t="s">
        <v>47</v>
      </c>
      <c r="B82" s="126"/>
      <c r="C82" s="60"/>
      <c r="D82" s="61">
        <f>D83+D86+D89+D92</f>
        <v>15333503.51</v>
      </c>
      <c r="E82" s="61">
        <f>E83+E86+E89+E92</f>
        <v>15333503.51</v>
      </c>
      <c r="F82" s="61">
        <f t="shared" si="11"/>
        <v>100</v>
      </c>
    </row>
    <row r="83" spans="1:6" ht="51" x14ac:dyDescent="0.25">
      <c r="A83" s="59" t="s">
        <v>267</v>
      </c>
      <c r="B83" s="126" t="s">
        <v>10</v>
      </c>
      <c r="C83" s="60"/>
      <c r="D83" s="61">
        <f>D84</f>
        <v>366758.96</v>
      </c>
      <c r="E83" s="61">
        <f>E84</f>
        <v>366758.96</v>
      </c>
      <c r="F83" s="61">
        <f t="shared" si="11"/>
        <v>100</v>
      </c>
    </row>
    <row r="84" spans="1:6" ht="25.5" x14ac:dyDescent="0.25">
      <c r="A84" s="59" t="s">
        <v>158</v>
      </c>
      <c r="B84" s="126" t="s">
        <v>10</v>
      </c>
      <c r="C84" s="60">
        <v>200</v>
      </c>
      <c r="D84" s="61">
        <f>D85</f>
        <v>366758.96</v>
      </c>
      <c r="E84" s="61">
        <f>E85</f>
        <v>366758.96</v>
      </c>
      <c r="F84" s="61">
        <f t="shared" si="11"/>
        <v>100</v>
      </c>
    </row>
    <row r="85" spans="1:6" ht="25.5" x14ac:dyDescent="0.25">
      <c r="A85" s="59" t="s">
        <v>159</v>
      </c>
      <c r="B85" s="126" t="s">
        <v>10</v>
      </c>
      <c r="C85" s="60">
        <v>240</v>
      </c>
      <c r="D85" s="61">
        <v>366758.96</v>
      </c>
      <c r="E85" s="61">
        <v>366758.96</v>
      </c>
      <c r="F85" s="61">
        <f t="shared" si="11"/>
        <v>100</v>
      </c>
    </row>
    <row r="86" spans="1:6" ht="38.25" x14ac:dyDescent="0.25">
      <c r="A86" s="59" t="s">
        <v>268</v>
      </c>
      <c r="B86" s="126">
        <v>2420107510</v>
      </c>
      <c r="C86" s="60"/>
      <c r="D86" s="61">
        <f>D87</f>
        <v>5122778.66</v>
      </c>
      <c r="E86" s="61">
        <f>E87</f>
        <v>5122778.66</v>
      </c>
      <c r="F86" s="61">
        <f t="shared" si="11"/>
        <v>100</v>
      </c>
    </row>
    <row r="87" spans="1:6" ht="25.5" x14ac:dyDescent="0.25">
      <c r="A87" s="59" t="s">
        <v>158</v>
      </c>
      <c r="B87" s="126">
        <v>2420107510</v>
      </c>
      <c r="C87" s="60">
        <v>200</v>
      </c>
      <c r="D87" s="61">
        <f>D88</f>
        <v>5122778.66</v>
      </c>
      <c r="E87" s="61">
        <f>E88</f>
        <v>5122778.66</v>
      </c>
      <c r="F87" s="61">
        <f t="shared" si="11"/>
        <v>100</v>
      </c>
    </row>
    <row r="88" spans="1:6" ht="25.5" x14ac:dyDescent="0.25">
      <c r="A88" s="59" t="s">
        <v>159</v>
      </c>
      <c r="B88" s="126">
        <v>2420107510</v>
      </c>
      <c r="C88" s="60">
        <v>240</v>
      </c>
      <c r="D88" s="61">
        <v>5122778.66</v>
      </c>
      <c r="E88" s="61">
        <v>5122778.66</v>
      </c>
      <c r="F88" s="61">
        <f t="shared" si="11"/>
        <v>100</v>
      </c>
    </row>
    <row r="89" spans="1:6" ht="15.75" customHeight="1" x14ac:dyDescent="0.25">
      <c r="A89" s="59" t="s">
        <v>466</v>
      </c>
      <c r="B89" s="126" t="s">
        <v>503</v>
      </c>
      <c r="C89" s="60"/>
      <c r="D89" s="61">
        <f>D90</f>
        <v>9056808.4900000002</v>
      </c>
      <c r="E89" s="61">
        <f>E90</f>
        <v>9056808.4900000002</v>
      </c>
      <c r="F89" s="61">
        <f t="shared" si="11"/>
        <v>100</v>
      </c>
    </row>
    <row r="90" spans="1:6" ht="25.5" x14ac:dyDescent="0.25">
      <c r="A90" s="59" t="s">
        <v>158</v>
      </c>
      <c r="B90" s="126" t="s">
        <v>503</v>
      </c>
      <c r="C90" s="60">
        <v>200</v>
      </c>
      <c r="D90" s="61">
        <f>D91</f>
        <v>9056808.4900000002</v>
      </c>
      <c r="E90" s="61">
        <f>E91</f>
        <v>9056808.4900000002</v>
      </c>
      <c r="F90" s="61">
        <f t="shared" si="11"/>
        <v>100</v>
      </c>
    </row>
    <row r="91" spans="1:6" ht="25.5" x14ac:dyDescent="0.25">
      <c r="A91" s="59" t="s">
        <v>159</v>
      </c>
      <c r="B91" s="126" t="s">
        <v>503</v>
      </c>
      <c r="C91" s="60">
        <v>240</v>
      </c>
      <c r="D91" s="61">
        <v>9056808.4900000002</v>
      </c>
      <c r="E91" s="61">
        <v>9056808.4900000002</v>
      </c>
      <c r="F91" s="61">
        <f t="shared" ref="F91:F106" si="13">E91/D91*100</f>
        <v>100</v>
      </c>
    </row>
    <row r="92" spans="1:6" ht="38.25" x14ac:dyDescent="0.25">
      <c r="A92" s="59" t="s">
        <v>245</v>
      </c>
      <c r="B92" s="126" t="s">
        <v>12</v>
      </c>
      <c r="C92" s="60"/>
      <c r="D92" s="61">
        <f>D93</f>
        <v>787157.4</v>
      </c>
      <c r="E92" s="61">
        <f>E93</f>
        <v>787157.4</v>
      </c>
      <c r="F92" s="61">
        <f t="shared" si="13"/>
        <v>100</v>
      </c>
    </row>
    <row r="93" spans="1:6" ht="25.5" x14ac:dyDescent="0.25">
      <c r="A93" s="59" t="s">
        <v>158</v>
      </c>
      <c r="B93" s="126" t="s">
        <v>12</v>
      </c>
      <c r="C93" s="60">
        <v>200</v>
      </c>
      <c r="D93" s="61">
        <f>D94</f>
        <v>787157.4</v>
      </c>
      <c r="E93" s="61">
        <f>E94</f>
        <v>787157.4</v>
      </c>
      <c r="F93" s="61">
        <f t="shared" si="13"/>
        <v>100</v>
      </c>
    </row>
    <row r="94" spans="1:6" ht="25.5" x14ac:dyDescent="0.25">
      <c r="A94" s="59" t="s">
        <v>159</v>
      </c>
      <c r="B94" s="126" t="s">
        <v>12</v>
      </c>
      <c r="C94" s="60">
        <v>240</v>
      </c>
      <c r="D94" s="61">
        <v>787157.4</v>
      </c>
      <c r="E94" s="61">
        <v>787157.4</v>
      </c>
      <c r="F94" s="61">
        <f t="shared" si="13"/>
        <v>100</v>
      </c>
    </row>
    <row r="95" spans="1:6" ht="25.5" x14ac:dyDescent="0.25">
      <c r="A95" s="56" t="s">
        <v>429</v>
      </c>
      <c r="B95" s="128">
        <v>3000000000</v>
      </c>
      <c r="C95" s="60"/>
      <c r="D95" s="58">
        <f>D99+D96</f>
        <v>3513283.85</v>
      </c>
      <c r="E95" s="58">
        <f>E99+E96</f>
        <v>3513283.85</v>
      </c>
      <c r="F95" s="61">
        <f t="shared" si="13"/>
        <v>100</v>
      </c>
    </row>
    <row r="96" spans="1:6" ht="38.25" x14ac:dyDescent="0.25">
      <c r="A96" s="59" t="s">
        <v>387</v>
      </c>
      <c r="B96" s="126">
        <v>3000107910</v>
      </c>
      <c r="C96" s="57"/>
      <c r="D96" s="61">
        <f>D97</f>
        <v>15000</v>
      </c>
      <c r="E96" s="61">
        <f>E97</f>
        <v>15000</v>
      </c>
      <c r="F96" s="61">
        <f t="shared" si="13"/>
        <v>100</v>
      </c>
    </row>
    <row r="97" spans="1:6" ht="25.5" x14ac:dyDescent="0.25">
      <c r="A97" s="59" t="s">
        <v>158</v>
      </c>
      <c r="B97" s="126">
        <v>3000107910</v>
      </c>
      <c r="C97" s="60">
        <v>200</v>
      </c>
      <c r="D97" s="61">
        <f>D98</f>
        <v>15000</v>
      </c>
      <c r="E97" s="61">
        <f>E98</f>
        <v>15000</v>
      </c>
      <c r="F97" s="61">
        <f t="shared" si="13"/>
        <v>100</v>
      </c>
    </row>
    <row r="98" spans="1:6" ht="25.5" x14ac:dyDescent="0.25">
      <c r="A98" s="59" t="s">
        <v>159</v>
      </c>
      <c r="B98" s="126">
        <v>3000107910</v>
      </c>
      <c r="C98" s="60">
        <v>240</v>
      </c>
      <c r="D98" s="61">
        <v>15000</v>
      </c>
      <c r="E98" s="61">
        <v>15000</v>
      </c>
      <c r="F98" s="61">
        <f t="shared" si="13"/>
        <v>100</v>
      </c>
    </row>
    <row r="99" spans="1:6" ht="127.5" x14ac:dyDescent="0.25">
      <c r="A99" s="59" t="s">
        <v>388</v>
      </c>
      <c r="B99" s="126" t="s">
        <v>380</v>
      </c>
      <c r="C99" s="60"/>
      <c r="D99" s="61">
        <f>D100</f>
        <v>3498283.85</v>
      </c>
      <c r="E99" s="61">
        <f>E100</f>
        <v>3498283.85</v>
      </c>
      <c r="F99" s="61">
        <f t="shared" si="13"/>
        <v>100</v>
      </c>
    </row>
    <row r="100" spans="1:6" ht="25.5" x14ac:dyDescent="0.25">
      <c r="A100" s="59" t="s">
        <v>158</v>
      </c>
      <c r="B100" s="126" t="s">
        <v>380</v>
      </c>
      <c r="C100" s="60">
        <v>200</v>
      </c>
      <c r="D100" s="61">
        <f>D101</f>
        <v>3498283.85</v>
      </c>
      <c r="E100" s="61">
        <f>E101</f>
        <v>3498283.85</v>
      </c>
      <c r="F100" s="61">
        <f t="shared" si="13"/>
        <v>100</v>
      </c>
    </row>
    <row r="101" spans="1:6" ht="25.5" x14ac:dyDescent="0.25">
      <c r="A101" s="59" t="s">
        <v>159</v>
      </c>
      <c r="B101" s="126" t="s">
        <v>380</v>
      </c>
      <c r="C101" s="60">
        <v>240</v>
      </c>
      <c r="D101" s="61">
        <v>3498283.85</v>
      </c>
      <c r="E101" s="61">
        <v>3498283.85</v>
      </c>
      <c r="F101" s="61">
        <f t="shared" si="13"/>
        <v>100</v>
      </c>
    </row>
    <row r="102" spans="1:6" ht="25.5" x14ac:dyDescent="0.25">
      <c r="A102" s="73" t="s">
        <v>180</v>
      </c>
      <c r="B102" s="128">
        <v>3100000000</v>
      </c>
      <c r="C102" s="74"/>
      <c r="D102" s="78">
        <f t="shared" ref="D102:E104" si="14">D103</f>
        <v>3797218.57</v>
      </c>
      <c r="E102" s="78">
        <f t="shared" si="14"/>
        <v>3797218.57</v>
      </c>
      <c r="F102" s="58">
        <f t="shared" si="13"/>
        <v>100</v>
      </c>
    </row>
    <row r="103" spans="1:6" ht="25.5" x14ac:dyDescent="0.25">
      <c r="A103" s="59" t="s">
        <v>263</v>
      </c>
      <c r="B103" s="126" t="s">
        <v>150</v>
      </c>
      <c r="C103" s="60"/>
      <c r="D103" s="61">
        <f t="shared" si="14"/>
        <v>3797218.57</v>
      </c>
      <c r="E103" s="61">
        <f t="shared" si="14"/>
        <v>3797218.57</v>
      </c>
      <c r="F103" s="61">
        <f t="shared" si="13"/>
        <v>100</v>
      </c>
    </row>
    <row r="104" spans="1:6" ht="25.5" x14ac:dyDescent="0.25">
      <c r="A104" s="59" t="s">
        <v>158</v>
      </c>
      <c r="B104" s="126" t="s">
        <v>150</v>
      </c>
      <c r="C104" s="60">
        <v>200</v>
      </c>
      <c r="D104" s="61">
        <f t="shared" si="14"/>
        <v>3797218.57</v>
      </c>
      <c r="E104" s="61">
        <f t="shared" si="14"/>
        <v>3797218.57</v>
      </c>
      <c r="F104" s="61">
        <f t="shared" si="13"/>
        <v>100</v>
      </c>
    </row>
    <row r="105" spans="1:6" ht="25.5" x14ac:dyDescent="0.25">
      <c r="A105" s="59" t="s">
        <v>159</v>
      </c>
      <c r="B105" s="126" t="s">
        <v>150</v>
      </c>
      <c r="C105" s="60">
        <v>240</v>
      </c>
      <c r="D105" s="61">
        <v>3797218.57</v>
      </c>
      <c r="E105" s="61">
        <v>3797218.57</v>
      </c>
      <c r="F105" s="61">
        <f t="shared" si="13"/>
        <v>100</v>
      </c>
    </row>
    <row r="106" spans="1:6" ht="25.5" x14ac:dyDescent="0.25">
      <c r="A106" s="73" t="s">
        <v>181</v>
      </c>
      <c r="B106" s="128">
        <v>3800000000</v>
      </c>
      <c r="C106" s="74"/>
      <c r="D106" s="78">
        <f t="shared" ref="D106:E108" si="15">D107</f>
        <v>226609.91</v>
      </c>
      <c r="E106" s="78">
        <f t="shared" si="15"/>
        <v>226609.91</v>
      </c>
      <c r="F106" s="58">
        <f t="shared" si="13"/>
        <v>100</v>
      </c>
    </row>
    <row r="107" spans="1:6" x14ac:dyDescent="0.25">
      <c r="A107" s="59" t="s">
        <v>246</v>
      </c>
      <c r="B107" s="126" t="s">
        <v>13</v>
      </c>
      <c r="C107" s="60"/>
      <c r="D107" s="61">
        <f t="shared" si="15"/>
        <v>226609.91</v>
      </c>
      <c r="E107" s="61">
        <f t="shared" si="15"/>
        <v>226609.91</v>
      </c>
      <c r="F107" s="61">
        <f t="shared" ref="F107:F113" si="16">E107/D107*100</f>
        <v>100</v>
      </c>
    </row>
    <row r="108" spans="1:6" ht="25.5" x14ac:dyDescent="0.25">
      <c r="A108" s="59" t="s">
        <v>158</v>
      </c>
      <c r="B108" s="126" t="s">
        <v>13</v>
      </c>
      <c r="C108" s="60">
        <v>200</v>
      </c>
      <c r="D108" s="61">
        <f t="shared" si="15"/>
        <v>226609.91</v>
      </c>
      <c r="E108" s="61">
        <f t="shared" si="15"/>
        <v>226609.91</v>
      </c>
      <c r="F108" s="61">
        <f t="shared" si="16"/>
        <v>100</v>
      </c>
    </row>
    <row r="109" spans="1:6" ht="25.5" x14ac:dyDescent="0.25">
      <c r="A109" s="59" t="s">
        <v>159</v>
      </c>
      <c r="B109" s="126" t="s">
        <v>13</v>
      </c>
      <c r="C109" s="60">
        <v>240</v>
      </c>
      <c r="D109" s="61">
        <v>226609.91</v>
      </c>
      <c r="E109" s="61">
        <v>226609.91</v>
      </c>
      <c r="F109" s="61">
        <f t="shared" si="16"/>
        <v>100</v>
      </c>
    </row>
    <row r="110" spans="1:6" x14ac:dyDescent="0.25">
      <c r="A110" s="56" t="s">
        <v>468</v>
      </c>
      <c r="B110" s="128">
        <v>4700100710</v>
      </c>
      <c r="C110" s="57"/>
      <c r="D110" s="58">
        <f>D111</f>
        <v>60000</v>
      </c>
      <c r="E110" s="58">
        <f>E111</f>
        <v>60000</v>
      </c>
      <c r="F110" s="58">
        <f t="shared" si="16"/>
        <v>100</v>
      </c>
    </row>
    <row r="111" spans="1:6" ht="25.5" x14ac:dyDescent="0.25">
      <c r="A111" s="59" t="s">
        <v>158</v>
      </c>
      <c r="B111" s="126">
        <v>4700100710</v>
      </c>
      <c r="C111" s="60">
        <v>200</v>
      </c>
      <c r="D111" s="61">
        <f>D112</f>
        <v>60000</v>
      </c>
      <c r="E111" s="61">
        <f>E112</f>
        <v>60000</v>
      </c>
      <c r="F111" s="61">
        <f t="shared" si="16"/>
        <v>100</v>
      </c>
    </row>
    <row r="112" spans="1:6" ht="25.5" x14ac:dyDescent="0.25">
      <c r="A112" s="59" t="s">
        <v>159</v>
      </c>
      <c r="B112" s="126">
        <v>4700100710</v>
      </c>
      <c r="C112" s="60">
        <v>240</v>
      </c>
      <c r="D112" s="61">
        <v>60000</v>
      </c>
      <c r="E112" s="61">
        <v>60000</v>
      </c>
      <c r="F112" s="61">
        <f t="shared" si="16"/>
        <v>100</v>
      </c>
    </row>
    <row r="113" spans="1:9" s="81" customFormat="1" ht="25.5" x14ac:dyDescent="0.25">
      <c r="A113" s="73" t="s">
        <v>182</v>
      </c>
      <c r="B113" s="127" t="s">
        <v>189</v>
      </c>
      <c r="C113" s="73"/>
      <c r="D113" s="78">
        <f>D114</f>
        <v>5855699.0899999999</v>
      </c>
      <c r="E113" s="78">
        <f>E114</f>
        <v>5855699.0899999999</v>
      </c>
      <c r="F113" s="61">
        <f t="shared" si="16"/>
        <v>100</v>
      </c>
      <c r="G113" s="112"/>
      <c r="H113" s="112"/>
      <c r="I113" s="112"/>
    </row>
    <row r="114" spans="1:9" ht="38.25" x14ac:dyDescent="0.25">
      <c r="A114" s="59" t="s">
        <v>240</v>
      </c>
      <c r="B114" s="126" t="s">
        <v>4</v>
      </c>
      <c r="C114" s="60"/>
      <c r="D114" s="61">
        <f>D115+D118</f>
        <v>5855699.0899999999</v>
      </c>
      <c r="E114" s="61">
        <f>E115+E118</f>
        <v>5855699.0899999999</v>
      </c>
      <c r="F114" s="61">
        <f t="shared" ref="F114:F119" si="17">E114/D114*100</f>
        <v>100</v>
      </c>
    </row>
    <row r="115" spans="1:9" ht="63.75" x14ac:dyDescent="0.25">
      <c r="A115" s="59" t="s">
        <v>156</v>
      </c>
      <c r="B115" s="126" t="s">
        <v>4</v>
      </c>
      <c r="C115" s="60">
        <v>100</v>
      </c>
      <c r="D115" s="61">
        <f>D117+D116</f>
        <v>5767654.0899999999</v>
      </c>
      <c r="E115" s="61">
        <f>E117+E116</f>
        <v>5767654.0899999999</v>
      </c>
      <c r="F115" s="61">
        <f t="shared" si="17"/>
        <v>100</v>
      </c>
    </row>
    <row r="116" spans="1:9" x14ac:dyDescent="0.25">
      <c r="A116" s="59" t="s">
        <v>163</v>
      </c>
      <c r="B116" s="126" t="s">
        <v>4</v>
      </c>
      <c r="C116" s="60">
        <v>110</v>
      </c>
      <c r="D116" s="61">
        <v>4200</v>
      </c>
      <c r="E116" s="61">
        <v>4200</v>
      </c>
      <c r="F116" s="61"/>
    </row>
    <row r="117" spans="1:9" ht="25.5" x14ac:dyDescent="0.25">
      <c r="A117" s="59" t="s">
        <v>157</v>
      </c>
      <c r="B117" s="126" t="s">
        <v>4</v>
      </c>
      <c r="C117" s="60">
        <v>120</v>
      </c>
      <c r="D117" s="61">
        <v>5763454.0899999999</v>
      </c>
      <c r="E117" s="61">
        <v>5763454.0899999999</v>
      </c>
      <c r="F117" s="61">
        <f t="shared" si="17"/>
        <v>100</v>
      </c>
    </row>
    <row r="118" spans="1:9" ht="25.5" x14ac:dyDescent="0.25">
      <c r="A118" s="59" t="s">
        <v>158</v>
      </c>
      <c r="B118" s="126" t="s">
        <v>4</v>
      </c>
      <c r="C118" s="60">
        <v>200</v>
      </c>
      <c r="D118" s="62">
        <f>D119</f>
        <v>88045</v>
      </c>
      <c r="E118" s="62">
        <f>E119</f>
        <v>88045</v>
      </c>
      <c r="F118" s="61">
        <f t="shared" si="17"/>
        <v>100</v>
      </c>
    </row>
    <row r="119" spans="1:9" ht="25.5" x14ac:dyDescent="0.25">
      <c r="A119" s="59" t="s">
        <v>159</v>
      </c>
      <c r="B119" s="126" t="s">
        <v>4</v>
      </c>
      <c r="C119" s="60">
        <v>240</v>
      </c>
      <c r="D119" s="62">
        <v>88045</v>
      </c>
      <c r="E119" s="62">
        <v>88045</v>
      </c>
      <c r="F119" s="61">
        <f t="shared" si="17"/>
        <v>100</v>
      </c>
    </row>
    <row r="120" spans="1:9" s="65" customFormat="1" ht="38.25" x14ac:dyDescent="0.25">
      <c r="A120" s="56" t="s">
        <v>183</v>
      </c>
      <c r="B120" s="126">
        <v>5100000000</v>
      </c>
      <c r="C120" s="57"/>
      <c r="D120" s="79">
        <f>D121+D131+D134+D128+D124</f>
        <v>8881618.6999999993</v>
      </c>
      <c r="E120" s="79">
        <f>E121+E131+E134+E128+E124</f>
        <v>8880718.6999999993</v>
      </c>
      <c r="F120" s="79">
        <f>E120/D120*100</f>
        <v>99.989866712021751</v>
      </c>
      <c r="G120" s="113"/>
      <c r="H120" s="113"/>
      <c r="I120" s="113"/>
    </row>
    <row r="121" spans="1:9" ht="25.5" x14ac:dyDescent="0.25">
      <c r="A121" s="59" t="s">
        <v>258</v>
      </c>
      <c r="B121" s="126" t="s">
        <v>142</v>
      </c>
      <c r="C121" s="60"/>
      <c r="D121" s="61">
        <f>D122</f>
        <v>609336</v>
      </c>
      <c r="E121" s="61">
        <f>E122</f>
        <v>609336</v>
      </c>
      <c r="F121" s="61">
        <f t="shared" ref="F121:F140" si="18">E121/D121*100</f>
        <v>100</v>
      </c>
    </row>
    <row r="122" spans="1:9" ht="63.75" x14ac:dyDescent="0.25">
      <c r="A122" s="59" t="s">
        <v>156</v>
      </c>
      <c r="B122" s="126" t="s">
        <v>142</v>
      </c>
      <c r="C122" s="60">
        <v>100</v>
      </c>
      <c r="D122" s="61">
        <f>D123</f>
        <v>609336</v>
      </c>
      <c r="E122" s="61">
        <f>E123</f>
        <v>609336</v>
      </c>
      <c r="F122" s="61">
        <f t="shared" si="18"/>
        <v>100</v>
      </c>
    </row>
    <row r="123" spans="1:9" ht="25.5" x14ac:dyDescent="0.25">
      <c r="A123" s="59" t="s">
        <v>157</v>
      </c>
      <c r="B123" s="126" t="s">
        <v>142</v>
      </c>
      <c r="C123" s="60">
        <v>120</v>
      </c>
      <c r="D123" s="61">
        <v>609336</v>
      </c>
      <c r="E123" s="61">
        <v>609336</v>
      </c>
      <c r="F123" s="61">
        <f t="shared" si="18"/>
        <v>100</v>
      </c>
    </row>
    <row r="124" spans="1:9" ht="25.5" x14ac:dyDescent="0.25">
      <c r="A124" s="59" t="s">
        <v>496</v>
      </c>
      <c r="B124" s="126" t="s">
        <v>497</v>
      </c>
      <c r="C124" s="60"/>
      <c r="D124" s="61">
        <f t="shared" ref="D124:E126" si="19">D125</f>
        <v>4504504.5</v>
      </c>
      <c r="E124" s="61">
        <f t="shared" si="19"/>
        <v>4504504.5</v>
      </c>
      <c r="F124" s="61">
        <f t="shared" si="18"/>
        <v>100</v>
      </c>
    </row>
    <row r="125" spans="1:9" x14ac:dyDescent="0.25">
      <c r="A125" s="59" t="s">
        <v>160</v>
      </c>
      <c r="B125" s="126" t="s">
        <v>497</v>
      </c>
      <c r="C125" s="60">
        <v>800</v>
      </c>
      <c r="D125" s="61">
        <f t="shared" si="19"/>
        <v>4504504.5</v>
      </c>
      <c r="E125" s="61">
        <f t="shared" si="19"/>
        <v>4504504.5</v>
      </c>
      <c r="F125" s="61">
        <f t="shared" si="18"/>
        <v>100</v>
      </c>
    </row>
    <row r="126" spans="1:9" ht="51" x14ac:dyDescent="0.25">
      <c r="A126" s="59" t="s">
        <v>504</v>
      </c>
      <c r="B126" s="126" t="s">
        <v>497</v>
      </c>
      <c r="C126" s="60">
        <v>811</v>
      </c>
      <c r="D126" s="61">
        <f t="shared" si="19"/>
        <v>4504504.5</v>
      </c>
      <c r="E126" s="61">
        <f t="shared" si="19"/>
        <v>4504504.5</v>
      </c>
      <c r="F126" s="61">
        <f t="shared" si="18"/>
        <v>100</v>
      </c>
    </row>
    <row r="127" spans="1:9" ht="25.5" x14ac:dyDescent="0.25">
      <c r="A127" s="59" t="s">
        <v>159</v>
      </c>
      <c r="B127" s="126" t="s">
        <v>497</v>
      </c>
      <c r="C127" s="60">
        <v>240</v>
      </c>
      <c r="D127" s="61">
        <v>4504504.5</v>
      </c>
      <c r="E127" s="61">
        <v>4504504.5</v>
      </c>
      <c r="F127" s="61">
        <f t="shared" si="18"/>
        <v>100</v>
      </c>
    </row>
    <row r="128" spans="1:9" ht="25.5" x14ac:dyDescent="0.25">
      <c r="A128" s="59" t="s">
        <v>463</v>
      </c>
      <c r="B128" s="126">
        <v>5100407060</v>
      </c>
      <c r="C128" s="60"/>
      <c r="D128" s="61">
        <f>D129</f>
        <v>90000</v>
      </c>
      <c r="E128" s="61">
        <f>E129</f>
        <v>90000</v>
      </c>
      <c r="F128" s="61">
        <f t="shared" si="18"/>
        <v>100</v>
      </c>
    </row>
    <row r="129" spans="1:7" x14ac:dyDescent="0.25">
      <c r="A129" s="59" t="s">
        <v>242</v>
      </c>
      <c r="B129" s="126">
        <v>5100407060</v>
      </c>
      <c r="C129" s="60">
        <v>300</v>
      </c>
      <c r="D129" s="61">
        <f>D130</f>
        <v>90000</v>
      </c>
      <c r="E129" s="61">
        <f>E130</f>
        <v>90000</v>
      </c>
      <c r="F129" s="61">
        <f t="shared" si="18"/>
        <v>100</v>
      </c>
    </row>
    <row r="130" spans="1:7" ht="25.5" x14ac:dyDescent="0.25">
      <c r="A130" s="59" t="s">
        <v>505</v>
      </c>
      <c r="B130" s="126">
        <v>5100407060</v>
      </c>
      <c r="C130" s="60">
        <v>320</v>
      </c>
      <c r="D130" s="61">
        <v>90000</v>
      </c>
      <c r="E130" s="61">
        <v>90000</v>
      </c>
      <c r="F130" s="61">
        <f t="shared" si="18"/>
        <v>100</v>
      </c>
    </row>
    <row r="131" spans="1:7" x14ac:dyDescent="0.25">
      <c r="A131" s="59" t="s">
        <v>467</v>
      </c>
      <c r="B131" s="126" t="s">
        <v>323</v>
      </c>
      <c r="C131" s="60"/>
      <c r="D131" s="61">
        <f>D132</f>
        <v>2598928.2000000002</v>
      </c>
      <c r="E131" s="61">
        <f t="shared" ref="E131:F131" si="20">E132</f>
        <v>2598928.2000000002</v>
      </c>
      <c r="F131" s="61">
        <f t="shared" si="20"/>
        <v>100</v>
      </c>
    </row>
    <row r="132" spans="1:7" ht="25.5" x14ac:dyDescent="0.25">
      <c r="A132" s="59" t="s">
        <v>158</v>
      </c>
      <c r="B132" s="126" t="s">
        <v>323</v>
      </c>
      <c r="C132" s="60">
        <v>200</v>
      </c>
      <c r="D132" s="61">
        <f>D133</f>
        <v>2598928.2000000002</v>
      </c>
      <c r="E132" s="61">
        <f>E133</f>
        <v>2598928.2000000002</v>
      </c>
      <c r="F132" s="61">
        <f t="shared" si="18"/>
        <v>100</v>
      </c>
    </row>
    <row r="133" spans="1:7" ht="25.5" x14ac:dyDescent="0.25">
      <c r="A133" s="59" t="s">
        <v>159</v>
      </c>
      <c r="B133" s="126" t="s">
        <v>323</v>
      </c>
      <c r="C133" s="60">
        <v>240</v>
      </c>
      <c r="D133" s="61">
        <v>2598928.2000000002</v>
      </c>
      <c r="E133" s="61">
        <v>2598928.2000000002</v>
      </c>
      <c r="F133" s="61">
        <f t="shared" si="18"/>
        <v>100</v>
      </c>
    </row>
    <row r="134" spans="1:7" ht="25.5" x14ac:dyDescent="0.25">
      <c r="A134" s="59" t="s">
        <v>259</v>
      </c>
      <c r="B134" s="126">
        <v>5100700150</v>
      </c>
      <c r="C134" s="60"/>
      <c r="D134" s="61">
        <f>D135</f>
        <v>1078850</v>
      </c>
      <c r="E134" s="61">
        <f>E135</f>
        <v>1077950</v>
      </c>
      <c r="F134" s="61">
        <f t="shared" si="18"/>
        <v>99.916577837512165</v>
      </c>
    </row>
    <row r="135" spans="1:7" ht="25.5" x14ac:dyDescent="0.25">
      <c r="A135" s="59" t="s">
        <v>158</v>
      </c>
      <c r="B135" s="126">
        <v>5100700150</v>
      </c>
      <c r="C135" s="60">
        <v>200</v>
      </c>
      <c r="D135" s="61">
        <f>D136</f>
        <v>1078850</v>
      </c>
      <c r="E135" s="61">
        <f>E136</f>
        <v>1077950</v>
      </c>
      <c r="F135" s="61">
        <f t="shared" si="18"/>
        <v>99.916577837512165</v>
      </c>
    </row>
    <row r="136" spans="1:7" ht="25.5" x14ac:dyDescent="0.25">
      <c r="A136" s="59" t="s">
        <v>159</v>
      </c>
      <c r="B136" s="126">
        <v>5100700150</v>
      </c>
      <c r="C136" s="60">
        <v>240</v>
      </c>
      <c r="D136" s="61">
        <v>1078850</v>
      </c>
      <c r="E136" s="61">
        <v>1077950</v>
      </c>
      <c r="F136" s="61">
        <f t="shared" si="18"/>
        <v>99.916577837512165</v>
      </c>
    </row>
    <row r="137" spans="1:7" ht="28.5" x14ac:dyDescent="0.25">
      <c r="A137" s="101" t="s">
        <v>188</v>
      </c>
      <c r="B137" s="128">
        <v>7800000000</v>
      </c>
      <c r="C137" s="57"/>
      <c r="D137" s="58">
        <f>D138</f>
        <v>83712</v>
      </c>
      <c r="E137" s="58">
        <f>E138</f>
        <v>83712</v>
      </c>
      <c r="F137" s="58">
        <f t="shared" si="18"/>
        <v>100</v>
      </c>
    </row>
    <row r="138" spans="1:7" ht="38.25" x14ac:dyDescent="0.25">
      <c r="A138" s="59" t="s">
        <v>262</v>
      </c>
      <c r="B138" s="126" t="s">
        <v>20</v>
      </c>
      <c r="C138" s="60"/>
      <c r="D138" s="61">
        <v>83712</v>
      </c>
      <c r="E138" s="61">
        <v>83712</v>
      </c>
      <c r="F138" s="61">
        <f t="shared" si="18"/>
        <v>100</v>
      </c>
    </row>
    <row r="139" spans="1:7" x14ac:dyDescent="0.25">
      <c r="A139" s="70" t="s">
        <v>239</v>
      </c>
      <c r="B139" s="126" t="s">
        <v>20</v>
      </c>
      <c r="C139" s="60">
        <v>500</v>
      </c>
      <c r="D139" s="62">
        <v>83712</v>
      </c>
      <c r="E139" s="62">
        <v>83712</v>
      </c>
      <c r="F139" s="61">
        <f t="shared" si="18"/>
        <v>100</v>
      </c>
    </row>
    <row r="140" spans="1:7" x14ac:dyDescent="0.25">
      <c r="A140" s="70" t="s">
        <v>104</v>
      </c>
      <c r="B140" s="126" t="s">
        <v>20</v>
      </c>
      <c r="C140" s="60">
        <v>540</v>
      </c>
      <c r="D140" s="62">
        <v>83712</v>
      </c>
      <c r="E140" s="62">
        <v>83712</v>
      </c>
      <c r="F140" s="61">
        <f t="shared" si="18"/>
        <v>100</v>
      </c>
    </row>
    <row r="141" spans="1:7" ht="25.5" x14ac:dyDescent="0.25">
      <c r="A141" s="56" t="s">
        <v>185</v>
      </c>
      <c r="B141" s="128">
        <v>8000000000</v>
      </c>
      <c r="C141" s="57"/>
      <c r="D141" s="79">
        <f>D142</f>
        <v>9818466.7799999993</v>
      </c>
      <c r="E141" s="79">
        <f>E142</f>
        <v>9044856.8800000008</v>
      </c>
      <c r="F141" s="58">
        <f t="shared" ref="F141" si="21">E141/D141*100</f>
        <v>92.120868590442001</v>
      </c>
    </row>
    <row r="142" spans="1:7" x14ac:dyDescent="0.25">
      <c r="A142" s="59" t="s">
        <v>265</v>
      </c>
      <c r="B142" s="126" t="s">
        <v>15</v>
      </c>
      <c r="C142" s="60"/>
      <c r="D142" s="61">
        <f>D143+D145</f>
        <v>9818466.7799999993</v>
      </c>
      <c r="E142" s="61">
        <f>E143+E145</f>
        <v>9044856.8800000008</v>
      </c>
      <c r="F142" s="61">
        <f t="shared" ref="F142:F144" si="22">E142/D142*100</f>
        <v>92.120868590442001</v>
      </c>
      <c r="G142" s="110"/>
    </row>
    <row r="143" spans="1:7" ht="25.5" x14ac:dyDescent="0.25">
      <c r="A143" s="59" t="s">
        <v>158</v>
      </c>
      <c r="B143" s="126" t="s">
        <v>15</v>
      </c>
      <c r="C143" s="60">
        <v>200</v>
      </c>
      <c r="D143" s="61">
        <f t="shared" ref="D143:E143" si="23">D144</f>
        <v>9817466.7799999993</v>
      </c>
      <c r="E143" s="61">
        <f t="shared" si="23"/>
        <v>9043856.8800000008</v>
      </c>
      <c r="F143" s="61">
        <f t="shared" si="22"/>
        <v>92.120066027867949</v>
      </c>
    </row>
    <row r="144" spans="1:7" ht="25.5" x14ac:dyDescent="0.25">
      <c r="A144" s="59" t="s">
        <v>159</v>
      </c>
      <c r="B144" s="126" t="s">
        <v>15</v>
      </c>
      <c r="C144" s="60">
        <v>240</v>
      </c>
      <c r="D144" s="61">
        <v>9817466.7799999993</v>
      </c>
      <c r="E144" s="61">
        <v>9043856.8800000008</v>
      </c>
      <c r="F144" s="61">
        <f t="shared" si="22"/>
        <v>92.120066027867949</v>
      </c>
    </row>
    <row r="145" spans="1:9" ht="25.5" x14ac:dyDescent="0.25">
      <c r="A145" s="59" t="s">
        <v>254</v>
      </c>
      <c r="B145" s="126" t="s">
        <v>15</v>
      </c>
      <c r="C145" s="60">
        <v>600</v>
      </c>
      <c r="D145" s="61">
        <f>D146</f>
        <v>1000</v>
      </c>
      <c r="E145" s="61">
        <f>E146</f>
        <v>1000</v>
      </c>
      <c r="F145" s="61"/>
    </row>
    <row r="146" spans="1:9" x14ac:dyDescent="0.25">
      <c r="A146" s="59" t="s">
        <v>506</v>
      </c>
      <c r="B146" s="126" t="s">
        <v>15</v>
      </c>
      <c r="C146" s="60">
        <v>610</v>
      </c>
      <c r="D146" s="61">
        <v>1000</v>
      </c>
      <c r="E146" s="61">
        <v>1000</v>
      </c>
      <c r="F146" s="61"/>
    </row>
    <row r="147" spans="1:9" ht="28.5" x14ac:dyDescent="0.25">
      <c r="A147" s="101" t="s">
        <v>184</v>
      </c>
      <c r="B147" s="128">
        <v>8900000000</v>
      </c>
      <c r="C147" s="57"/>
      <c r="D147" s="79">
        <f t="shared" ref="D147:E150" si="24">D148</f>
        <v>114586</v>
      </c>
      <c r="E147" s="79">
        <f t="shared" si="24"/>
        <v>114586</v>
      </c>
      <c r="F147" s="58">
        <f t="shared" ref="F147:F151" si="25">E147/D147*100</f>
        <v>100</v>
      </c>
    </row>
    <row r="148" spans="1:9" x14ac:dyDescent="0.25">
      <c r="A148" s="59" t="s">
        <v>66</v>
      </c>
      <c r="B148" s="126">
        <v>8900060000</v>
      </c>
      <c r="C148" s="60"/>
      <c r="D148" s="61">
        <f t="shared" si="24"/>
        <v>114586</v>
      </c>
      <c r="E148" s="61">
        <f t="shared" si="24"/>
        <v>114586</v>
      </c>
      <c r="F148" s="61">
        <f t="shared" si="25"/>
        <v>100</v>
      </c>
    </row>
    <row r="149" spans="1:9" x14ac:dyDescent="0.25">
      <c r="A149" s="59" t="s">
        <v>271</v>
      </c>
      <c r="B149" s="126" t="s">
        <v>21</v>
      </c>
      <c r="C149" s="60"/>
      <c r="D149" s="61">
        <f t="shared" si="24"/>
        <v>114586</v>
      </c>
      <c r="E149" s="61">
        <f t="shared" si="24"/>
        <v>114586</v>
      </c>
      <c r="F149" s="61">
        <f t="shared" si="25"/>
        <v>100</v>
      </c>
    </row>
    <row r="150" spans="1:9" ht="32.25" customHeight="1" x14ac:dyDescent="0.25">
      <c r="A150" s="59" t="s">
        <v>158</v>
      </c>
      <c r="B150" s="126" t="s">
        <v>21</v>
      </c>
      <c r="C150" s="60">
        <v>200</v>
      </c>
      <c r="D150" s="62">
        <f t="shared" si="24"/>
        <v>114586</v>
      </c>
      <c r="E150" s="62">
        <f t="shared" si="24"/>
        <v>114586</v>
      </c>
      <c r="F150" s="61">
        <f t="shared" si="25"/>
        <v>100</v>
      </c>
    </row>
    <row r="151" spans="1:9" ht="25.5" x14ac:dyDescent="0.25">
      <c r="A151" s="59" t="s">
        <v>159</v>
      </c>
      <c r="B151" s="126" t="s">
        <v>21</v>
      </c>
      <c r="C151" s="60">
        <v>240</v>
      </c>
      <c r="D151" s="62">
        <v>114586</v>
      </c>
      <c r="E151" s="62">
        <v>114586</v>
      </c>
      <c r="F151" s="61">
        <f t="shared" si="25"/>
        <v>100</v>
      </c>
    </row>
    <row r="152" spans="1:9" ht="28.5" x14ac:dyDescent="0.25">
      <c r="A152" s="80" t="s">
        <v>186</v>
      </c>
      <c r="B152" s="128">
        <v>9900000000</v>
      </c>
      <c r="C152" s="57"/>
      <c r="D152" s="58">
        <f>D153</f>
        <v>561368</v>
      </c>
      <c r="E152" s="58">
        <f>E153</f>
        <v>561368</v>
      </c>
      <c r="F152" s="58">
        <f t="shared" ref="F152:F159" si="26">E152/D152*100</f>
        <v>100</v>
      </c>
    </row>
    <row r="153" spans="1:9" s="65" customFormat="1" x14ac:dyDescent="0.25">
      <c r="A153" s="59" t="s">
        <v>41</v>
      </c>
      <c r="B153" s="126"/>
      <c r="C153" s="60"/>
      <c r="D153" s="61">
        <f>D154</f>
        <v>561368</v>
      </c>
      <c r="E153" s="61">
        <f>E154</f>
        <v>561368</v>
      </c>
      <c r="F153" s="61">
        <f t="shared" si="26"/>
        <v>100</v>
      </c>
      <c r="G153" s="114"/>
      <c r="H153" s="113"/>
      <c r="I153" s="113"/>
    </row>
    <row r="154" spans="1:9" ht="25.5" x14ac:dyDescent="0.25">
      <c r="A154" s="59" t="s">
        <v>243</v>
      </c>
      <c r="B154" s="126" t="s">
        <v>7</v>
      </c>
      <c r="C154" s="60"/>
      <c r="D154" s="61">
        <f>D155+D157</f>
        <v>561368</v>
      </c>
      <c r="E154" s="61">
        <f>E155+E157</f>
        <v>561368</v>
      </c>
      <c r="F154" s="61">
        <f t="shared" si="26"/>
        <v>100</v>
      </c>
    </row>
    <row r="155" spans="1:9" ht="63.75" x14ac:dyDescent="0.25">
      <c r="A155" s="59" t="s">
        <v>156</v>
      </c>
      <c r="B155" s="126" t="s">
        <v>7</v>
      </c>
      <c r="C155" s="60">
        <v>100</v>
      </c>
      <c r="D155" s="61">
        <f>D156</f>
        <v>551353.31000000006</v>
      </c>
      <c r="E155" s="61">
        <f>E156</f>
        <v>551353.31000000006</v>
      </c>
      <c r="F155" s="61">
        <f t="shared" si="26"/>
        <v>100</v>
      </c>
    </row>
    <row r="156" spans="1:9" ht="25.5" x14ac:dyDescent="0.25">
      <c r="A156" s="59" t="s">
        <v>157</v>
      </c>
      <c r="B156" s="126" t="s">
        <v>7</v>
      </c>
      <c r="C156" s="60">
        <v>120</v>
      </c>
      <c r="D156" s="61">
        <v>551353.31000000006</v>
      </c>
      <c r="E156" s="61">
        <v>551353.31000000006</v>
      </c>
      <c r="F156" s="61">
        <f t="shared" si="26"/>
        <v>100</v>
      </c>
    </row>
    <row r="157" spans="1:9" ht="25.5" x14ac:dyDescent="0.25">
      <c r="A157" s="59" t="s">
        <v>158</v>
      </c>
      <c r="B157" s="126" t="s">
        <v>7</v>
      </c>
      <c r="C157" s="60">
        <v>200</v>
      </c>
      <c r="D157" s="62">
        <f>D158</f>
        <v>10014.69</v>
      </c>
      <c r="E157" s="62">
        <f>E158</f>
        <v>10014.69</v>
      </c>
      <c r="F157" s="61">
        <f t="shared" si="26"/>
        <v>100</v>
      </c>
    </row>
    <row r="158" spans="1:9" ht="25.5" x14ac:dyDescent="0.25">
      <c r="A158" s="59" t="s">
        <v>159</v>
      </c>
      <c r="B158" s="126" t="s">
        <v>7</v>
      </c>
      <c r="C158" s="60">
        <v>240</v>
      </c>
      <c r="D158" s="62">
        <v>10014.69</v>
      </c>
      <c r="E158" s="62">
        <v>10014.69</v>
      </c>
      <c r="F158" s="61">
        <f t="shared" si="26"/>
        <v>100</v>
      </c>
    </row>
    <row r="159" spans="1:9" x14ac:dyDescent="0.25">
      <c r="A159" s="82" t="s">
        <v>187</v>
      </c>
      <c r="B159" s="98"/>
      <c r="C159" s="83"/>
      <c r="D159" s="109">
        <f>D6+D21+D44+D49+D52+D60+D76+D81+D95+D102+D106+D110+D113+D120+D137+D141+D147+D152</f>
        <v>96375730.049999997</v>
      </c>
      <c r="E159" s="109">
        <f>E6+E21+E44+E49+E52+E60+E76+E81+E95+E102+E106+E110+E113+E120+E137+E141+E147+E152</f>
        <v>95507465.11999999</v>
      </c>
      <c r="F159" s="61">
        <f t="shared" si="26"/>
        <v>99.099083421158468</v>
      </c>
    </row>
    <row r="161" spans="4:5" x14ac:dyDescent="0.25">
      <c r="D161" s="110"/>
      <c r="E161" s="69"/>
    </row>
    <row r="162" spans="4:5" x14ac:dyDescent="0.25">
      <c r="D162" s="110"/>
      <c r="E162" s="69"/>
    </row>
    <row r="163" spans="4:5" x14ac:dyDescent="0.25">
      <c r="D163" s="110"/>
      <c r="E163" s="139"/>
    </row>
    <row r="164" spans="4:5" x14ac:dyDescent="0.25">
      <c r="D164" s="110"/>
      <c r="E164" s="69"/>
    </row>
  </sheetData>
  <mergeCells count="2">
    <mergeCell ref="D1:F1"/>
    <mergeCell ref="A3:F3"/>
  </mergeCells>
  <pageMargins left="0.59055118110236227" right="0.70866141732283472" top="0.39370078740157483" bottom="0.39370078740157483" header="0" footer="0"/>
  <pageSetup paperSize="9" scale="7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zoomScaleNormal="100" workbookViewId="0">
      <selection activeCell="D9" sqref="D9"/>
    </sheetView>
  </sheetViews>
  <sheetFormatPr defaultRowHeight="39" customHeight="1" x14ac:dyDescent="0.2"/>
  <cols>
    <col min="1" max="1" width="5.7109375" style="4" customWidth="1"/>
    <col min="2" max="2" width="117.42578125" style="4" customWidth="1"/>
    <col min="3" max="3" width="17.28515625" style="4" customWidth="1"/>
    <col min="4" max="4" width="18.28515625" style="4" customWidth="1"/>
    <col min="5" max="5" width="14.85546875" style="4" customWidth="1"/>
    <col min="6" max="256" width="8.85546875" style="4"/>
    <col min="257" max="257" width="5.7109375" style="4" customWidth="1"/>
    <col min="258" max="258" width="83.42578125" style="4" customWidth="1"/>
    <col min="259" max="259" width="15.5703125" style="4" customWidth="1"/>
    <col min="260" max="260" width="16.85546875" style="4" customWidth="1"/>
    <col min="261" max="512" width="8.85546875" style="4"/>
    <col min="513" max="513" width="5.7109375" style="4" customWidth="1"/>
    <col min="514" max="514" width="83.42578125" style="4" customWidth="1"/>
    <col min="515" max="515" width="15.5703125" style="4" customWidth="1"/>
    <col min="516" max="516" width="16.85546875" style="4" customWidth="1"/>
    <col min="517" max="768" width="8.85546875" style="4"/>
    <col min="769" max="769" width="5.7109375" style="4" customWidth="1"/>
    <col min="770" max="770" width="83.42578125" style="4" customWidth="1"/>
    <col min="771" max="771" width="15.5703125" style="4" customWidth="1"/>
    <col min="772" max="772" width="16.85546875" style="4" customWidth="1"/>
    <col min="773" max="1024" width="8.85546875" style="4"/>
    <col min="1025" max="1025" width="5.7109375" style="4" customWidth="1"/>
    <col min="1026" max="1026" width="83.42578125" style="4" customWidth="1"/>
    <col min="1027" max="1027" width="15.5703125" style="4" customWidth="1"/>
    <col min="1028" max="1028" width="16.85546875" style="4" customWidth="1"/>
    <col min="1029" max="1280" width="8.85546875" style="4"/>
    <col min="1281" max="1281" width="5.7109375" style="4" customWidth="1"/>
    <col min="1282" max="1282" width="83.42578125" style="4" customWidth="1"/>
    <col min="1283" max="1283" width="15.5703125" style="4" customWidth="1"/>
    <col min="1284" max="1284" width="16.85546875" style="4" customWidth="1"/>
    <col min="1285" max="1536" width="8.85546875" style="4"/>
    <col min="1537" max="1537" width="5.7109375" style="4" customWidth="1"/>
    <col min="1538" max="1538" width="83.42578125" style="4" customWidth="1"/>
    <col min="1539" max="1539" width="15.5703125" style="4" customWidth="1"/>
    <col min="1540" max="1540" width="16.85546875" style="4" customWidth="1"/>
    <col min="1541" max="1792" width="8.85546875" style="4"/>
    <col min="1793" max="1793" width="5.7109375" style="4" customWidth="1"/>
    <col min="1794" max="1794" width="83.42578125" style="4" customWidth="1"/>
    <col min="1795" max="1795" width="15.5703125" style="4" customWidth="1"/>
    <col min="1796" max="1796" width="16.85546875" style="4" customWidth="1"/>
    <col min="1797" max="2048" width="8.85546875" style="4"/>
    <col min="2049" max="2049" width="5.7109375" style="4" customWidth="1"/>
    <col min="2050" max="2050" width="83.42578125" style="4" customWidth="1"/>
    <col min="2051" max="2051" width="15.5703125" style="4" customWidth="1"/>
    <col min="2052" max="2052" width="16.85546875" style="4" customWidth="1"/>
    <col min="2053" max="2304" width="8.85546875" style="4"/>
    <col min="2305" max="2305" width="5.7109375" style="4" customWidth="1"/>
    <col min="2306" max="2306" width="83.42578125" style="4" customWidth="1"/>
    <col min="2307" max="2307" width="15.5703125" style="4" customWidth="1"/>
    <col min="2308" max="2308" width="16.85546875" style="4" customWidth="1"/>
    <col min="2309" max="2560" width="8.85546875" style="4"/>
    <col min="2561" max="2561" width="5.7109375" style="4" customWidth="1"/>
    <col min="2562" max="2562" width="83.42578125" style="4" customWidth="1"/>
    <col min="2563" max="2563" width="15.5703125" style="4" customWidth="1"/>
    <col min="2564" max="2564" width="16.85546875" style="4" customWidth="1"/>
    <col min="2565" max="2816" width="8.85546875" style="4"/>
    <col min="2817" max="2817" width="5.7109375" style="4" customWidth="1"/>
    <col min="2818" max="2818" width="83.42578125" style="4" customWidth="1"/>
    <col min="2819" max="2819" width="15.5703125" style="4" customWidth="1"/>
    <col min="2820" max="2820" width="16.85546875" style="4" customWidth="1"/>
    <col min="2821" max="3072" width="8.85546875" style="4"/>
    <col min="3073" max="3073" width="5.7109375" style="4" customWidth="1"/>
    <col min="3074" max="3074" width="83.42578125" style="4" customWidth="1"/>
    <col min="3075" max="3075" width="15.5703125" style="4" customWidth="1"/>
    <col min="3076" max="3076" width="16.85546875" style="4" customWidth="1"/>
    <col min="3077" max="3328" width="8.85546875" style="4"/>
    <col min="3329" max="3329" width="5.7109375" style="4" customWidth="1"/>
    <col min="3330" max="3330" width="83.42578125" style="4" customWidth="1"/>
    <col min="3331" max="3331" width="15.5703125" style="4" customWidth="1"/>
    <col min="3332" max="3332" width="16.85546875" style="4" customWidth="1"/>
    <col min="3333" max="3584" width="8.85546875" style="4"/>
    <col min="3585" max="3585" width="5.7109375" style="4" customWidth="1"/>
    <col min="3586" max="3586" width="83.42578125" style="4" customWidth="1"/>
    <col min="3587" max="3587" width="15.5703125" style="4" customWidth="1"/>
    <col min="3588" max="3588" width="16.85546875" style="4" customWidth="1"/>
    <col min="3589" max="3840" width="8.85546875" style="4"/>
    <col min="3841" max="3841" width="5.7109375" style="4" customWidth="1"/>
    <col min="3842" max="3842" width="83.42578125" style="4" customWidth="1"/>
    <col min="3843" max="3843" width="15.5703125" style="4" customWidth="1"/>
    <col min="3844" max="3844" width="16.85546875" style="4" customWidth="1"/>
    <col min="3845" max="4096" width="8.85546875" style="4"/>
    <col min="4097" max="4097" width="5.7109375" style="4" customWidth="1"/>
    <col min="4098" max="4098" width="83.42578125" style="4" customWidth="1"/>
    <col min="4099" max="4099" width="15.5703125" style="4" customWidth="1"/>
    <col min="4100" max="4100" width="16.85546875" style="4" customWidth="1"/>
    <col min="4101" max="4352" width="8.85546875" style="4"/>
    <col min="4353" max="4353" width="5.7109375" style="4" customWidth="1"/>
    <col min="4354" max="4354" width="83.42578125" style="4" customWidth="1"/>
    <col min="4355" max="4355" width="15.5703125" style="4" customWidth="1"/>
    <col min="4356" max="4356" width="16.85546875" style="4" customWidth="1"/>
    <col min="4357" max="4608" width="8.85546875" style="4"/>
    <col min="4609" max="4609" width="5.7109375" style="4" customWidth="1"/>
    <col min="4610" max="4610" width="83.42578125" style="4" customWidth="1"/>
    <col min="4611" max="4611" width="15.5703125" style="4" customWidth="1"/>
    <col min="4612" max="4612" width="16.85546875" style="4" customWidth="1"/>
    <col min="4613" max="4864" width="8.85546875" style="4"/>
    <col min="4865" max="4865" width="5.7109375" style="4" customWidth="1"/>
    <col min="4866" max="4866" width="83.42578125" style="4" customWidth="1"/>
    <col min="4867" max="4867" width="15.5703125" style="4" customWidth="1"/>
    <col min="4868" max="4868" width="16.85546875" style="4" customWidth="1"/>
    <col min="4869" max="5120" width="8.85546875" style="4"/>
    <col min="5121" max="5121" width="5.7109375" style="4" customWidth="1"/>
    <col min="5122" max="5122" width="83.42578125" style="4" customWidth="1"/>
    <col min="5123" max="5123" width="15.5703125" style="4" customWidth="1"/>
    <col min="5124" max="5124" width="16.85546875" style="4" customWidth="1"/>
    <col min="5125" max="5376" width="8.85546875" style="4"/>
    <col min="5377" max="5377" width="5.7109375" style="4" customWidth="1"/>
    <col min="5378" max="5378" width="83.42578125" style="4" customWidth="1"/>
    <col min="5379" max="5379" width="15.5703125" style="4" customWidth="1"/>
    <col min="5380" max="5380" width="16.85546875" style="4" customWidth="1"/>
    <col min="5381" max="5632" width="8.85546875" style="4"/>
    <col min="5633" max="5633" width="5.7109375" style="4" customWidth="1"/>
    <col min="5634" max="5634" width="83.42578125" style="4" customWidth="1"/>
    <col min="5635" max="5635" width="15.5703125" style="4" customWidth="1"/>
    <col min="5636" max="5636" width="16.85546875" style="4" customWidth="1"/>
    <col min="5637" max="5888" width="8.85546875" style="4"/>
    <col min="5889" max="5889" width="5.7109375" style="4" customWidth="1"/>
    <col min="5890" max="5890" width="83.42578125" style="4" customWidth="1"/>
    <col min="5891" max="5891" width="15.5703125" style="4" customWidth="1"/>
    <col min="5892" max="5892" width="16.85546875" style="4" customWidth="1"/>
    <col min="5893" max="6144" width="8.85546875" style="4"/>
    <col min="6145" max="6145" width="5.7109375" style="4" customWidth="1"/>
    <col min="6146" max="6146" width="83.42578125" style="4" customWidth="1"/>
    <col min="6147" max="6147" width="15.5703125" style="4" customWidth="1"/>
    <col min="6148" max="6148" width="16.85546875" style="4" customWidth="1"/>
    <col min="6149" max="6400" width="8.85546875" style="4"/>
    <col min="6401" max="6401" width="5.7109375" style="4" customWidth="1"/>
    <col min="6402" max="6402" width="83.42578125" style="4" customWidth="1"/>
    <col min="6403" max="6403" width="15.5703125" style="4" customWidth="1"/>
    <col min="6404" max="6404" width="16.85546875" style="4" customWidth="1"/>
    <col min="6405" max="6656" width="8.85546875" style="4"/>
    <col min="6657" max="6657" width="5.7109375" style="4" customWidth="1"/>
    <col min="6658" max="6658" width="83.42578125" style="4" customWidth="1"/>
    <col min="6659" max="6659" width="15.5703125" style="4" customWidth="1"/>
    <col min="6660" max="6660" width="16.85546875" style="4" customWidth="1"/>
    <col min="6661" max="6912" width="8.85546875" style="4"/>
    <col min="6913" max="6913" width="5.7109375" style="4" customWidth="1"/>
    <col min="6914" max="6914" width="83.42578125" style="4" customWidth="1"/>
    <col min="6915" max="6915" width="15.5703125" style="4" customWidth="1"/>
    <col min="6916" max="6916" width="16.85546875" style="4" customWidth="1"/>
    <col min="6917" max="7168" width="8.85546875" style="4"/>
    <col min="7169" max="7169" width="5.7109375" style="4" customWidth="1"/>
    <col min="7170" max="7170" width="83.42578125" style="4" customWidth="1"/>
    <col min="7171" max="7171" width="15.5703125" style="4" customWidth="1"/>
    <col min="7172" max="7172" width="16.85546875" style="4" customWidth="1"/>
    <col min="7173" max="7424" width="8.85546875" style="4"/>
    <col min="7425" max="7425" width="5.7109375" style="4" customWidth="1"/>
    <col min="7426" max="7426" width="83.42578125" style="4" customWidth="1"/>
    <col min="7427" max="7427" width="15.5703125" style="4" customWidth="1"/>
    <col min="7428" max="7428" width="16.85546875" style="4" customWidth="1"/>
    <col min="7429" max="7680" width="8.85546875" style="4"/>
    <col min="7681" max="7681" width="5.7109375" style="4" customWidth="1"/>
    <col min="7682" max="7682" width="83.42578125" style="4" customWidth="1"/>
    <col min="7683" max="7683" width="15.5703125" style="4" customWidth="1"/>
    <col min="7684" max="7684" width="16.85546875" style="4" customWidth="1"/>
    <col min="7685" max="7936" width="8.85546875" style="4"/>
    <col min="7937" max="7937" width="5.7109375" style="4" customWidth="1"/>
    <col min="7938" max="7938" width="83.42578125" style="4" customWidth="1"/>
    <col min="7939" max="7939" width="15.5703125" style="4" customWidth="1"/>
    <col min="7940" max="7940" width="16.85546875" style="4" customWidth="1"/>
    <col min="7941" max="8192" width="8.85546875" style="4"/>
    <col min="8193" max="8193" width="5.7109375" style="4" customWidth="1"/>
    <col min="8194" max="8194" width="83.42578125" style="4" customWidth="1"/>
    <col min="8195" max="8195" width="15.5703125" style="4" customWidth="1"/>
    <col min="8196" max="8196" width="16.85546875" style="4" customWidth="1"/>
    <col min="8197" max="8448" width="8.85546875" style="4"/>
    <col min="8449" max="8449" width="5.7109375" style="4" customWidth="1"/>
    <col min="8450" max="8450" width="83.42578125" style="4" customWidth="1"/>
    <col min="8451" max="8451" width="15.5703125" style="4" customWidth="1"/>
    <col min="8452" max="8452" width="16.85546875" style="4" customWidth="1"/>
    <col min="8453" max="8704" width="8.85546875" style="4"/>
    <col min="8705" max="8705" width="5.7109375" style="4" customWidth="1"/>
    <col min="8706" max="8706" width="83.42578125" style="4" customWidth="1"/>
    <col min="8707" max="8707" width="15.5703125" style="4" customWidth="1"/>
    <col min="8708" max="8708" width="16.85546875" style="4" customWidth="1"/>
    <col min="8709" max="8960" width="8.85546875" style="4"/>
    <col min="8961" max="8961" width="5.7109375" style="4" customWidth="1"/>
    <col min="8962" max="8962" width="83.42578125" style="4" customWidth="1"/>
    <col min="8963" max="8963" width="15.5703125" style="4" customWidth="1"/>
    <col min="8964" max="8964" width="16.85546875" style="4" customWidth="1"/>
    <col min="8965" max="9216" width="8.85546875" style="4"/>
    <col min="9217" max="9217" width="5.7109375" style="4" customWidth="1"/>
    <col min="9218" max="9218" width="83.42578125" style="4" customWidth="1"/>
    <col min="9219" max="9219" width="15.5703125" style="4" customWidth="1"/>
    <col min="9220" max="9220" width="16.85546875" style="4" customWidth="1"/>
    <col min="9221" max="9472" width="8.85546875" style="4"/>
    <col min="9473" max="9473" width="5.7109375" style="4" customWidth="1"/>
    <col min="9474" max="9474" width="83.42578125" style="4" customWidth="1"/>
    <col min="9475" max="9475" width="15.5703125" style="4" customWidth="1"/>
    <col min="9476" max="9476" width="16.85546875" style="4" customWidth="1"/>
    <col min="9477" max="9728" width="8.85546875" style="4"/>
    <col min="9729" max="9729" width="5.7109375" style="4" customWidth="1"/>
    <col min="9730" max="9730" width="83.42578125" style="4" customWidth="1"/>
    <col min="9731" max="9731" width="15.5703125" style="4" customWidth="1"/>
    <col min="9732" max="9732" width="16.85546875" style="4" customWidth="1"/>
    <col min="9733" max="9984" width="8.85546875" style="4"/>
    <col min="9985" max="9985" width="5.7109375" style="4" customWidth="1"/>
    <col min="9986" max="9986" width="83.42578125" style="4" customWidth="1"/>
    <col min="9987" max="9987" width="15.5703125" style="4" customWidth="1"/>
    <col min="9988" max="9988" width="16.85546875" style="4" customWidth="1"/>
    <col min="9989" max="10240" width="8.85546875" style="4"/>
    <col min="10241" max="10241" width="5.7109375" style="4" customWidth="1"/>
    <col min="10242" max="10242" width="83.42578125" style="4" customWidth="1"/>
    <col min="10243" max="10243" width="15.5703125" style="4" customWidth="1"/>
    <col min="10244" max="10244" width="16.85546875" style="4" customWidth="1"/>
    <col min="10245" max="10496" width="8.85546875" style="4"/>
    <col min="10497" max="10497" width="5.7109375" style="4" customWidth="1"/>
    <col min="10498" max="10498" width="83.42578125" style="4" customWidth="1"/>
    <col min="10499" max="10499" width="15.5703125" style="4" customWidth="1"/>
    <col min="10500" max="10500" width="16.85546875" style="4" customWidth="1"/>
    <col min="10501" max="10752" width="8.85546875" style="4"/>
    <col min="10753" max="10753" width="5.7109375" style="4" customWidth="1"/>
    <col min="10754" max="10754" width="83.42578125" style="4" customWidth="1"/>
    <col min="10755" max="10755" width="15.5703125" style="4" customWidth="1"/>
    <col min="10756" max="10756" width="16.85546875" style="4" customWidth="1"/>
    <col min="10757" max="11008" width="8.85546875" style="4"/>
    <col min="11009" max="11009" width="5.7109375" style="4" customWidth="1"/>
    <col min="11010" max="11010" width="83.42578125" style="4" customWidth="1"/>
    <col min="11011" max="11011" width="15.5703125" style="4" customWidth="1"/>
    <col min="11012" max="11012" width="16.85546875" style="4" customWidth="1"/>
    <col min="11013" max="11264" width="8.85546875" style="4"/>
    <col min="11265" max="11265" width="5.7109375" style="4" customWidth="1"/>
    <col min="11266" max="11266" width="83.42578125" style="4" customWidth="1"/>
    <col min="11267" max="11267" width="15.5703125" style="4" customWidth="1"/>
    <col min="11268" max="11268" width="16.85546875" style="4" customWidth="1"/>
    <col min="11269" max="11520" width="8.85546875" style="4"/>
    <col min="11521" max="11521" width="5.7109375" style="4" customWidth="1"/>
    <col min="11522" max="11522" width="83.42578125" style="4" customWidth="1"/>
    <col min="11523" max="11523" width="15.5703125" style="4" customWidth="1"/>
    <col min="11524" max="11524" width="16.85546875" style="4" customWidth="1"/>
    <col min="11525" max="11776" width="8.85546875" style="4"/>
    <col min="11777" max="11777" width="5.7109375" style="4" customWidth="1"/>
    <col min="11778" max="11778" width="83.42578125" style="4" customWidth="1"/>
    <col min="11779" max="11779" width="15.5703125" style="4" customWidth="1"/>
    <col min="11780" max="11780" width="16.85546875" style="4" customWidth="1"/>
    <col min="11781" max="12032" width="8.85546875" style="4"/>
    <col min="12033" max="12033" width="5.7109375" style="4" customWidth="1"/>
    <col min="12034" max="12034" width="83.42578125" style="4" customWidth="1"/>
    <col min="12035" max="12035" width="15.5703125" style="4" customWidth="1"/>
    <col min="12036" max="12036" width="16.85546875" style="4" customWidth="1"/>
    <col min="12037" max="12288" width="8.85546875" style="4"/>
    <col min="12289" max="12289" width="5.7109375" style="4" customWidth="1"/>
    <col min="12290" max="12290" width="83.42578125" style="4" customWidth="1"/>
    <col min="12291" max="12291" width="15.5703125" style="4" customWidth="1"/>
    <col min="12292" max="12292" width="16.85546875" style="4" customWidth="1"/>
    <col min="12293" max="12544" width="8.85546875" style="4"/>
    <col min="12545" max="12545" width="5.7109375" style="4" customWidth="1"/>
    <col min="12546" max="12546" width="83.42578125" style="4" customWidth="1"/>
    <col min="12547" max="12547" width="15.5703125" style="4" customWidth="1"/>
    <col min="12548" max="12548" width="16.85546875" style="4" customWidth="1"/>
    <col min="12549" max="12800" width="8.85546875" style="4"/>
    <col min="12801" max="12801" width="5.7109375" style="4" customWidth="1"/>
    <col min="12802" max="12802" width="83.42578125" style="4" customWidth="1"/>
    <col min="12803" max="12803" width="15.5703125" style="4" customWidth="1"/>
    <col min="12804" max="12804" width="16.85546875" style="4" customWidth="1"/>
    <col min="12805" max="13056" width="8.85546875" style="4"/>
    <col min="13057" max="13057" width="5.7109375" style="4" customWidth="1"/>
    <col min="13058" max="13058" width="83.42578125" style="4" customWidth="1"/>
    <col min="13059" max="13059" width="15.5703125" style="4" customWidth="1"/>
    <col min="13060" max="13060" width="16.85546875" style="4" customWidth="1"/>
    <col min="13061" max="13312" width="8.85546875" style="4"/>
    <col min="13313" max="13313" width="5.7109375" style="4" customWidth="1"/>
    <col min="13314" max="13314" width="83.42578125" style="4" customWidth="1"/>
    <col min="13315" max="13315" width="15.5703125" style="4" customWidth="1"/>
    <col min="13316" max="13316" width="16.85546875" style="4" customWidth="1"/>
    <col min="13317" max="13568" width="8.85546875" style="4"/>
    <col min="13569" max="13569" width="5.7109375" style="4" customWidth="1"/>
    <col min="13570" max="13570" width="83.42578125" style="4" customWidth="1"/>
    <col min="13571" max="13571" width="15.5703125" style="4" customWidth="1"/>
    <col min="13572" max="13572" width="16.85546875" style="4" customWidth="1"/>
    <col min="13573" max="13824" width="8.85546875" style="4"/>
    <col min="13825" max="13825" width="5.7109375" style="4" customWidth="1"/>
    <col min="13826" max="13826" width="83.42578125" style="4" customWidth="1"/>
    <col min="13827" max="13827" width="15.5703125" style="4" customWidth="1"/>
    <col min="13828" max="13828" width="16.85546875" style="4" customWidth="1"/>
    <col min="13829" max="14080" width="8.85546875" style="4"/>
    <col min="14081" max="14081" width="5.7109375" style="4" customWidth="1"/>
    <col min="14082" max="14082" width="83.42578125" style="4" customWidth="1"/>
    <col min="14083" max="14083" width="15.5703125" style="4" customWidth="1"/>
    <col min="14084" max="14084" width="16.85546875" style="4" customWidth="1"/>
    <col min="14085" max="14336" width="8.85546875" style="4"/>
    <col min="14337" max="14337" width="5.7109375" style="4" customWidth="1"/>
    <col min="14338" max="14338" width="83.42578125" style="4" customWidth="1"/>
    <col min="14339" max="14339" width="15.5703125" style="4" customWidth="1"/>
    <col min="14340" max="14340" width="16.85546875" style="4" customWidth="1"/>
    <col min="14341" max="14592" width="8.85546875" style="4"/>
    <col min="14593" max="14593" width="5.7109375" style="4" customWidth="1"/>
    <col min="14594" max="14594" width="83.42578125" style="4" customWidth="1"/>
    <col min="14595" max="14595" width="15.5703125" style="4" customWidth="1"/>
    <col min="14596" max="14596" width="16.85546875" style="4" customWidth="1"/>
    <col min="14597" max="14848" width="8.85546875" style="4"/>
    <col min="14849" max="14849" width="5.7109375" style="4" customWidth="1"/>
    <col min="14850" max="14850" width="83.42578125" style="4" customWidth="1"/>
    <col min="14851" max="14851" width="15.5703125" style="4" customWidth="1"/>
    <col min="14852" max="14852" width="16.85546875" style="4" customWidth="1"/>
    <col min="14853" max="15104" width="8.85546875" style="4"/>
    <col min="15105" max="15105" width="5.7109375" style="4" customWidth="1"/>
    <col min="15106" max="15106" width="83.42578125" style="4" customWidth="1"/>
    <col min="15107" max="15107" width="15.5703125" style="4" customWidth="1"/>
    <col min="15108" max="15108" width="16.85546875" style="4" customWidth="1"/>
    <col min="15109" max="15360" width="8.85546875" style="4"/>
    <col min="15361" max="15361" width="5.7109375" style="4" customWidth="1"/>
    <col min="15362" max="15362" width="83.42578125" style="4" customWidth="1"/>
    <col min="15363" max="15363" width="15.5703125" style="4" customWidth="1"/>
    <col min="15364" max="15364" width="16.85546875" style="4" customWidth="1"/>
    <col min="15365" max="15616" width="8.85546875" style="4"/>
    <col min="15617" max="15617" width="5.7109375" style="4" customWidth="1"/>
    <col min="15618" max="15618" width="83.42578125" style="4" customWidth="1"/>
    <col min="15619" max="15619" width="15.5703125" style="4" customWidth="1"/>
    <col min="15620" max="15620" width="16.85546875" style="4" customWidth="1"/>
    <col min="15621" max="15872" width="8.85546875" style="4"/>
    <col min="15873" max="15873" width="5.7109375" style="4" customWidth="1"/>
    <col min="15874" max="15874" width="83.42578125" style="4" customWidth="1"/>
    <col min="15875" max="15875" width="15.5703125" style="4" customWidth="1"/>
    <col min="15876" max="15876" width="16.85546875" style="4" customWidth="1"/>
    <col min="15877" max="16128" width="8.85546875" style="4"/>
    <col min="16129" max="16129" width="5.7109375" style="4" customWidth="1"/>
    <col min="16130" max="16130" width="83.42578125" style="4" customWidth="1"/>
    <col min="16131" max="16131" width="15.5703125" style="4" customWidth="1"/>
    <col min="16132" max="16132" width="16.85546875" style="4" customWidth="1"/>
    <col min="16133" max="16384" width="8.85546875" style="4"/>
  </cols>
  <sheetData>
    <row r="1" spans="1:8" ht="71.25" customHeight="1" x14ac:dyDescent="0.25">
      <c r="A1" s="21"/>
      <c r="B1" s="21"/>
      <c r="C1" s="159" t="s">
        <v>507</v>
      </c>
      <c r="D1" s="159"/>
      <c r="E1" s="159"/>
      <c r="F1" s="3"/>
      <c r="G1" s="3"/>
      <c r="H1" s="3"/>
    </row>
    <row r="2" spans="1:8" ht="15.6" customHeight="1" x14ac:dyDescent="0.2">
      <c r="A2" s="158" t="s">
        <v>508</v>
      </c>
      <c r="B2" s="158"/>
      <c r="C2" s="158"/>
      <c r="D2" s="158"/>
      <c r="E2" s="158"/>
    </row>
    <row r="3" spans="1:8" ht="15.75" x14ac:dyDescent="0.25">
      <c r="A3" s="32"/>
      <c r="B3" s="32"/>
      <c r="C3" s="22"/>
      <c r="D3" s="22" t="s">
        <v>87</v>
      </c>
    </row>
    <row r="4" spans="1:8" ht="31.5" x14ac:dyDescent="0.25">
      <c r="A4" s="86" t="s">
        <v>88</v>
      </c>
      <c r="B4" s="86" t="s">
        <v>89</v>
      </c>
      <c r="C4" s="86" t="s">
        <v>90</v>
      </c>
      <c r="D4" s="86" t="s">
        <v>152</v>
      </c>
      <c r="E4" s="33" t="s">
        <v>154</v>
      </c>
    </row>
    <row r="5" spans="1:8" ht="15.75" x14ac:dyDescent="0.25">
      <c r="A5" s="33"/>
      <c r="B5" s="34" t="s">
        <v>91</v>
      </c>
      <c r="C5" s="35">
        <f>C6+C10+C13+C17</f>
        <v>37397537.120000005</v>
      </c>
      <c r="D5" s="35">
        <f>D6+D10+D13+D17</f>
        <v>37396131.079999998</v>
      </c>
      <c r="E5" s="85">
        <f>D5/C5*100</f>
        <v>99.996240287173194</v>
      </c>
    </row>
    <row r="6" spans="1:8" ht="15.75" x14ac:dyDescent="0.25">
      <c r="A6" s="37" t="s">
        <v>92</v>
      </c>
      <c r="B6" s="38" t="s">
        <v>93</v>
      </c>
      <c r="C6" s="35">
        <f>C8+C9</f>
        <v>13103336</v>
      </c>
      <c r="D6" s="35">
        <f>D8+D9</f>
        <v>13103336</v>
      </c>
      <c r="E6" s="85">
        <f t="shared" ref="E6:E21" si="0">D6/C6*100</f>
        <v>100</v>
      </c>
    </row>
    <row r="7" spans="1:8" ht="15.75" x14ac:dyDescent="0.25">
      <c r="A7" s="39"/>
      <c r="B7" s="40" t="s">
        <v>94</v>
      </c>
      <c r="C7" s="41"/>
      <c r="D7" s="41"/>
      <c r="E7" s="84"/>
    </row>
    <row r="8" spans="1:8" ht="15.75" x14ac:dyDescent="0.25">
      <c r="A8" s="39" t="s">
        <v>95</v>
      </c>
      <c r="B8" s="40" t="s">
        <v>96</v>
      </c>
      <c r="C8" s="41">
        <v>12494000</v>
      </c>
      <c r="D8" s="41">
        <v>12494000</v>
      </c>
      <c r="E8" s="84">
        <f t="shared" si="0"/>
        <v>100</v>
      </c>
    </row>
    <row r="9" spans="1:8" ht="30" customHeight="1" x14ac:dyDescent="0.25">
      <c r="A9" s="39" t="s">
        <v>102</v>
      </c>
      <c r="B9" s="40" t="s">
        <v>231</v>
      </c>
      <c r="C9" s="41">
        <v>609336</v>
      </c>
      <c r="D9" s="41">
        <v>609336</v>
      </c>
      <c r="E9" s="84">
        <f t="shared" si="0"/>
        <v>100</v>
      </c>
    </row>
    <row r="10" spans="1:8" ht="15.75" x14ac:dyDescent="0.25">
      <c r="A10" s="37" t="s">
        <v>97</v>
      </c>
      <c r="B10" s="38" t="s">
        <v>98</v>
      </c>
      <c r="C10" s="35">
        <f>C12</f>
        <v>561368</v>
      </c>
      <c r="D10" s="35">
        <f>D12</f>
        <v>561368</v>
      </c>
      <c r="E10" s="85">
        <f t="shared" si="0"/>
        <v>100</v>
      </c>
    </row>
    <row r="11" spans="1:8" ht="15.75" x14ac:dyDescent="0.25">
      <c r="A11" s="39"/>
      <c r="B11" s="40" t="s">
        <v>94</v>
      </c>
      <c r="C11" s="41"/>
      <c r="D11" s="41"/>
      <c r="E11" s="84"/>
    </row>
    <row r="12" spans="1:8" ht="31.5" x14ac:dyDescent="0.25">
      <c r="A12" s="39" t="s">
        <v>95</v>
      </c>
      <c r="B12" s="42" t="s">
        <v>99</v>
      </c>
      <c r="C12" s="41">
        <v>561368</v>
      </c>
      <c r="D12" s="41">
        <v>561368</v>
      </c>
      <c r="E12" s="84">
        <f t="shared" si="0"/>
        <v>100</v>
      </c>
    </row>
    <row r="13" spans="1:8" ht="31.5" x14ac:dyDescent="0.25">
      <c r="A13" s="43" t="s">
        <v>100</v>
      </c>
      <c r="B13" s="44" t="s">
        <v>101</v>
      </c>
      <c r="C13" s="35">
        <f>C14+C15+C16</f>
        <v>10760263.24</v>
      </c>
      <c r="D13" s="35">
        <f>D14+D15+D16</f>
        <v>10760263.24</v>
      </c>
      <c r="E13" s="85">
        <f t="shared" si="0"/>
        <v>100</v>
      </c>
    </row>
    <row r="14" spans="1:8" ht="15.75" x14ac:dyDescent="0.25">
      <c r="A14" s="20" t="s">
        <v>95</v>
      </c>
      <c r="B14" s="95" t="s">
        <v>232</v>
      </c>
      <c r="C14" s="41">
        <v>3682713.97</v>
      </c>
      <c r="D14" s="41">
        <v>3682713.97</v>
      </c>
      <c r="E14" s="84">
        <f t="shared" si="0"/>
        <v>100</v>
      </c>
    </row>
    <row r="15" spans="1:8" ht="29.45" customHeight="1" x14ac:dyDescent="0.25">
      <c r="A15" s="20" t="s">
        <v>102</v>
      </c>
      <c r="B15" s="95" t="s">
        <v>274</v>
      </c>
      <c r="C15" s="41">
        <v>1300000</v>
      </c>
      <c r="D15" s="41">
        <v>1300000</v>
      </c>
      <c r="E15" s="84">
        <f t="shared" si="0"/>
        <v>100</v>
      </c>
    </row>
    <row r="16" spans="1:8" ht="29.45" customHeight="1" x14ac:dyDescent="0.25">
      <c r="A16" s="20" t="s">
        <v>105</v>
      </c>
      <c r="B16" s="95" t="s">
        <v>449</v>
      </c>
      <c r="C16" s="41">
        <v>5777549.2699999996</v>
      </c>
      <c r="D16" s="41">
        <v>5777549.2699999996</v>
      </c>
      <c r="E16" s="84">
        <f t="shared" si="0"/>
        <v>100</v>
      </c>
    </row>
    <row r="17" spans="1:5" ht="15.75" x14ac:dyDescent="0.25">
      <c r="A17" s="43" t="s">
        <v>103</v>
      </c>
      <c r="B17" s="45" t="s">
        <v>104</v>
      </c>
      <c r="C17" s="35">
        <f>C18+C19+C20+C21+C22</f>
        <v>12972569.879999999</v>
      </c>
      <c r="D17" s="35">
        <f>D18+D19+D20+D21+D22</f>
        <v>12971163.84</v>
      </c>
      <c r="E17" s="85">
        <f t="shared" si="0"/>
        <v>99.98916143822693</v>
      </c>
    </row>
    <row r="18" spans="1:5" ht="47.25" x14ac:dyDescent="0.25">
      <c r="A18" s="20" t="s">
        <v>95</v>
      </c>
      <c r="B18" s="42" t="s">
        <v>139</v>
      </c>
      <c r="C18" s="41">
        <v>1805850</v>
      </c>
      <c r="D18" s="41">
        <v>1804443.96</v>
      </c>
      <c r="E18" s="84">
        <f t="shared" si="0"/>
        <v>99.92213971260071</v>
      </c>
    </row>
    <row r="19" spans="1:5" ht="75" x14ac:dyDescent="0.25">
      <c r="A19" s="20" t="s">
        <v>102</v>
      </c>
      <c r="B19" s="95" t="s">
        <v>426</v>
      </c>
      <c r="C19" s="41">
        <v>3162215.38</v>
      </c>
      <c r="D19" s="41">
        <v>3162215.38</v>
      </c>
      <c r="E19" s="84">
        <f t="shared" si="0"/>
        <v>100</v>
      </c>
    </row>
    <row r="20" spans="1:5" ht="45" x14ac:dyDescent="0.25">
      <c r="A20" s="20" t="s">
        <v>105</v>
      </c>
      <c r="B20" s="95" t="s">
        <v>482</v>
      </c>
      <c r="C20" s="41">
        <v>700000</v>
      </c>
      <c r="D20" s="41">
        <v>700000</v>
      </c>
      <c r="E20" s="84">
        <f t="shared" si="0"/>
        <v>100</v>
      </c>
    </row>
    <row r="21" spans="1:5" ht="15.75" x14ac:dyDescent="0.25">
      <c r="A21" s="20" t="s">
        <v>144</v>
      </c>
      <c r="B21" s="95" t="s">
        <v>484</v>
      </c>
      <c r="C21" s="41">
        <v>4504504.5</v>
      </c>
      <c r="D21" s="41">
        <v>4504504.5</v>
      </c>
      <c r="E21" s="84">
        <f t="shared" si="0"/>
        <v>100</v>
      </c>
    </row>
    <row r="22" spans="1:5" ht="30" x14ac:dyDescent="0.25">
      <c r="A22" s="20" t="s">
        <v>431</v>
      </c>
      <c r="B22" s="95" t="s">
        <v>486</v>
      </c>
      <c r="C22" s="41">
        <v>2800000</v>
      </c>
      <c r="D22" s="41">
        <v>2800000</v>
      </c>
      <c r="E22" s="84">
        <f t="shared" ref="E22" si="1">D22/C22*100</f>
        <v>100</v>
      </c>
    </row>
  </sheetData>
  <mergeCells count="2">
    <mergeCell ref="A2:E2"/>
    <mergeCell ref="C1:E1"/>
  </mergeCells>
  <pageMargins left="0.59055118110236227" right="0.39370078740157483" top="0.39370078740157483" bottom="0.39370078740157483" header="0" footer="0"/>
  <pageSetup paperSize="9" scale="5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Normal="100" workbookViewId="0">
      <selection activeCell="H8" sqref="H8"/>
    </sheetView>
  </sheetViews>
  <sheetFormatPr defaultRowHeight="15" x14ac:dyDescent="0.25"/>
  <cols>
    <col min="1" max="1" width="5.7109375" style="46" customWidth="1"/>
    <col min="2" max="2" width="67.42578125" customWidth="1"/>
    <col min="3" max="3" width="19.28515625" customWidth="1"/>
    <col min="4" max="4" width="19.42578125" customWidth="1"/>
    <col min="5" max="5" width="12.7109375" customWidth="1"/>
    <col min="256" max="256" width="5.7109375" customWidth="1"/>
    <col min="257" max="257" width="72.28515625" customWidth="1"/>
    <col min="258" max="258" width="28" customWidth="1"/>
    <col min="512" max="512" width="5.7109375" customWidth="1"/>
    <col min="513" max="513" width="72.28515625" customWidth="1"/>
    <col min="514" max="514" width="28" customWidth="1"/>
    <col min="768" max="768" width="5.7109375" customWidth="1"/>
    <col min="769" max="769" width="72.28515625" customWidth="1"/>
    <col min="770" max="770" width="28" customWidth="1"/>
    <col min="1024" max="1024" width="5.7109375" customWidth="1"/>
    <col min="1025" max="1025" width="72.28515625" customWidth="1"/>
    <col min="1026" max="1026" width="28" customWidth="1"/>
    <col min="1280" max="1280" width="5.7109375" customWidth="1"/>
    <col min="1281" max="1281" width="72.28515625" customWidth="1"/>
    <col min="1282" max="1282" width="28" customWidth="1"/>
    <col min="1536" max="1536" width="5.7109375" customWidth="1"/>
    <col min="1537" max="1537" width="72.28515625" customWidth="1"/>
    <col min="1538" max="1538" width="28" customWidth="1"/>
    <col min="1792" max="1792" width="5.7109375" customWidth="1"/>
    <col min="1793" max="1793" width="72.28515625" customWidth="1"/>
    <col min="1794" max="1794" width="28" customWidth="1"/>
    <col min="2048" max="2048" width="5.7109375" customWidth="1"/>
    <col min="2049" max="2049" width="72.28515625" customWidth="1"/>
    <col min="2050" max="2050" width="28" customWidth="1"/>
    <col min="2304" max="2304" width="5.7109375" customWidth="1"/>
    <col min="2305" max="2305" width="72.28515625" customWidth="1"/>
    <col min="2306" max="2306" width="28" customWidth="1"/>
    <col min="2560" max="2560" width="5.7109375" customWidth="1"/>
    <col min="2561" max="2561" width="72.28515625" customWidth="1"/>
    <col min="2562" max="2562" width="28" customWidth="1"/>
    <col min="2816" max="2816" width="5.7109375" customWidth="1"/>
    <col min="2817" max="2817" width="72.28515625" customWidth="1"/>
    <col min="2818" max="2818" width="28" customWidth="1"/>
    <col min="3072" max="3072" width="5.7109375" customWidth="1"/>
    <col min="3073" max="3073" width="72.28515625" customWidth="1"/>
    <col min="3074" max="3074" width="28" customWidth="1"/>
    <col min="3328" max="3328" width="5.7109375" customWidth="1"/>
    <col min="3329" max="3329" width="72.28515625" customWidth="1"/>
    <col min="3330" max="3330" width="28" customWidth="1"/>
    <col min="3584" max="3584" width="5.7109375" customWidth="1"/>
    <col min="3585" max="3585" width="72.28515625" customWidth="1"/>
    <col min="3586" max="3586" width="28" customWidth="1"/>
    <col min="3840" max="3840" width="5.7109375" customWidth="1"/>
    <col min="3841" max="3841" width="72.28515625" customWidth="1"/>
    <col min="3842" max="3842" width="28" customWidth="1"/>
    <col min="4096" max="4096" width="5.7109375" customWidth="1"/>
    <col min="4097" max="4097" width="72.28515625" customWidth="1"/>
    <col min="4098" max="4098" width="28" customWidth="1"/>
    <col min="4352" max="4352" width="5.7109375" customWidth="1"/>
    <col min="4353" max="4353" width="72.28515625" customWidth="1"/>
    <col min="4354" max="4354" width="28" customWidth="1"/>
    <col min="4608" max="4608" width="5.7109375" customWidth="1"/>
    <col min="4609" max="4609" width="72.28515625" customWidth="1"/>
    <col min="4610" max="4610" width="28" customWidth="1"/>
    <col min="4864" max="4864" width="5.7109375" customWidth="1"/>
    <col min="4865" max="4865" width="72.28515625" customWidth="1"/>
    <col min="4866" max="4866" width="28" customWidth="1"/>
    <col min="5120" max="5120" width="5.7109375" customWidth="1"/>
    <col min="5121" max="5121" width="72.28515625" customWidth="1"/>
    <col min="5122" max="5122" width="28" customWidth="1"/>
    <col min="5376" max="5376" width="5.7109375" customWidth="1"/>
    <col min="5377" max="5377" width="72.28515625" customWidth="1"/>
    <col min="5378" max="5378" width="28" customWidth="1"/>
    <col min="5632" max="5632" width="5.7109375" customWidth="1"/>
    <col min="5633" max="5633" width="72.28515625" customWidth="1"/>
    <col min="5634" max="5634" width="28" customWidth="1"/>
    <col min="5888" max="5888" width="5.7109375" customWidth="1"/>
    <col min="5889" max="5889" width="72.28515625" customWidth="1"/>
    <col min="5890" max="5890" width="28" customWidth="1"/>
    <col min="6144" max="6144" width="5.7109375" customWidth="1"/>
    <col min="6145" max="6145" width="72.28515625" customWidth="1"/>
    <col min="6146" max="6146" width="28" customWidth="1"/>
    <col min="6400" max="6400" width="5.7109375" customWidth="1"/>
    <col min="6401" max="6401" width="72.28515625" customWidth="1"/>
    <col min="6402" max="6402" width="28" customWidth="1"/>
    <col min="6656" max="6656" width="5.7109375" customWidth="1"/>
    <col min="6657" max="6657" width="72.28515625" customWidth="1"/>
    <col min="6658" max="6658" width="28" customWidth="1"/>
    <col min="6912" max="6912" width="5.7109375" customWidth="1"/>
    <col min="6913" max="6913" width="72.28515625" customWidth="1"/>
    <col min="6914" max="6914" width="28" customWidth="1"/>
    <col min="7168" max="7168" width="5.7109375" customWidth="1"/>
    <col min="7169" max="7169" width="72.28515625" customWidth="1"/>
    <col min="7170" max="7170" width="28" customWidth="1"/>
    <col min="7424" max="7424" width="5.7109375" customWidth="1"/>
    <col min="7425" max="7425" width="72.28515625" customWidth="1"/>
    <col min="7426" max="7426" width="28" customWidth="1"/>
    <col min="7680" max="7680" width="5.7109375" customWidth="1"/>
    <col min="7681" max="7681" width="72.28515625" customWidth="1"/>
    <col min="7682" max="7682" width="28" customWidth="1"/>
    <col min="7936" max="7936" width="5.7109375" customWidth="1"/>
    <col min="7937" max="7937" width="72.28515625" customWidth="1"/>
    <col min="7938" max="7938" width="28" customWidth="1"/>
    <col min="8192" max="8192" width="5.7109375" customWidth="1"/>
    <col min="8193" max="8193" width="72.28515625" customWidth="1"/>
    <col min="8194" max="8194" width="28" customWidth="1"/>
    <col min="8448" max="8448" width="5.7109375" customWidth="1"/>
    <col min="8449" max="8449" width="72.28515625" customWidth="1"/>
    <col min="8450" max="8450" width="28" customWidth="1"/>
    <col min="8704" max="8704" width="5.7109375" customWidth="1"/>
    <col min="8705" max="8705" width="72.28515625" customWidth="1"/>
    <col min="8706" max="8706" width="28" customWidth="1"/>
    <col min="8960" max="8960" width="5.7109375" customWidth="1"/>
    <col min="8961" max="8961" width="72.28515625" customWidth="1"/>
    <col min="8962" max="8962" width="28" customWidth="1"/>
    <col min="9216" max="9216" width="5.7109375" customWidth="1"/>
    <col min="9217" max="9217" width="72.28515625" customWidth="1"/>
    <col min="9218" max="9218" width="28" customWidth="1"/>
    <col min="9472" max="9472" width="5.7109375" customWidth="1"/>
    <col min="9473" max="9473" width="72.28515625" customWidth="1"/>
    <col min="9474" max="9474" width="28" customWidth="1"/>
    <col min="9728" max="9728" width="5.7109375" customWidth="1"/>
    <col min="9729" max="9729" width="72.28515625" customWidth="1"/>
    <col min="9730" max="9730" width="28" customWidth="1"/>
    <col min="9984" max="9984" width="5.7109375" customWidth="1"/>
    <col min="9985" max="9985" width="72.28515625" customWidth="1"/>
    <col min="9986" max="9986" width="28" customWidth="1"/>
    <col min="10240" max="10240" width="5.7109375" customWidth="1"/>
    <col min="10241" max="10241" width="72.28515625" customWidth="1"/>
    <col min="10242" max="10242" width="28" customWidth="1"/>
    <col min="10496" max="10496" width="5.7109375" customWidth="1"/>
    <col min="10497" max="10497" width="72.28515625" customWidth="1"/>
    <col min="10498" max="10498" width="28" customWidth="1"/>
    <col min="10752" max="10752" width="5.7109375" customWidth="1"/>
    <col min="10753" max="10753" width="72.28515625" customWidth="1"/>
    <col min="10754" max="10754" width="28" customWidth="1"/>
    <col min="11008" max="11008" width="5.7109375" customWidth="1"/>
    <col min="11009" max="11009" width="72.28515625" customWidth="1"/>
    <col min="11010" max="11010" width="28" customWidth="1"/>
    <col min="11264" max="11264" width="5.7109375" customWidth="1"/>
    <col min="11265" max="11265" width="72.28515625" customWidth="1"/>
    <col min="11266" max="11266" width="28" customWidth="1"/>
    <col min="11520" max="11520" width="5.7109375" customWidth="1"/>
    <col min="11521" max="11521" width="72.28515625" customWidth="1"/>
    <col min="11522" max="11522" width="28" customWidth="1"/>
    <col min="11776" max="11776" width="5.7109375" customWidth="1"/>
    <col min="11777" max="11777" width="72.28515625" customWidth="1"/>
    <col min="11778" max="11778" width="28" customWidth="1"/>
    <col min="12032" max="12032" width="5.7109375" customWidth="1"/>
    <col min="12033" max="12033" width="72.28515625" customWidth="1"/>
    <col min="12034" max="12034" width="28" customWidth="1"/>
    <col min="12288" max="12288" width="5.7109375" customWidth="1"/>
    <col min="12289" max="12289" width="72.28515625" customWidth="1"/>
    <col min="12290" max="12290" width="28" customWidth="1"/>
    <col min="12544" max="12544" width="5.7109375" customWidth="1"/>
    <col min="12545" max="12545" width="72.28515625" customWidth="1"/>
    <col min="12546" max="12546" width="28" customWidth="1"/>
    <col min="12800" max="12800" width="5.7109375" customWidth="1"/>
    <col min="12801" max="12801" width="72.28515625" customWidth="1"/>
    <col min="12802" max="12802" width="28" customWidth="1"/>
    <col min="13056" max="13056" width="5.7109375" customWidth="1"/>
    <col min="13057" max="13057" width="72.28515625" customWidth="1"/>
    <col min="13058" max="13058" width="28" customWidth="1"/>
    <col min="13312" max="13312" width="5.7109375" customWidth="1"/>
    <col min="13313" max="13313" width="72.28515625" customWidth="1"/>
    <col min="13314" max="13314" width="28" customWidth="1"/>
    <col min="13568" max="13568" width="5.7109375" customWidth="1"/>
    <col min="13569" max="13569" width="72.28515625" customWidth="1"/>
    <col min="13570" max="13570" width="28" customWidth="1"/>
    <col min="13824" max="13824" width="5.7109375" customWidth="1"/>
    <col min="13825" max="13825" width="72.28515625" customWidth="1"/>
    <col min="13826" max="13826" width="28" customWidth="1"/>
    <col min="14080" max="14080" width="5.7109375" customWidth="1"/>
    <col min="14081" max="14081" width="72.28515625" customWidth="1"/>
    <col min="14082" max="14082" width="28" customWidth="1"/>
    <col min="14336" max="14336" width="5.7109375" customWidth="1"/>
    <col min="14337" max="14337" width="72.28515625" customWidth="1"/>
    <col min="14338" max="14338" width="28" customWidth="1"/>
    <col min="14592" max="14592" width="5.7109375" customWidth="1"/>
    <col min="14593" max="14593" width="72.28515625" customWidth="1"/>
    <col min="14594" max="14594" width="28" customWidth="1"/>
    <col min="14848" max="14848" width="5.7109375" customWidth="1"/>
    <col min="14849" max="14849" width="72.28515625" customWidth="1"/>
    <col min="14850" max="14850" width="28" customWidth="1"/>
    <col min="15104" max="15104" width="5.7109375" customWidth="1"/>
    <col min="15105" max="15105" width="72.28515625" customWidth="1"/>
    <col min="15106" max="15106" width="28" customWidth="1"/>
    <col min="15360" max="15360" width="5.7109375" customWidth="1"/>
    <col min="15361" max="15361" width="72.28515625" customWidth="1"/>
    <col min="15362" max="15362" width="28" customWidth="1"/>
    <col min="15616" max="15616" width="5.7109375" customWidth="1"/>
    <col min="15617" max="15617" width="72.28515625" customWidth="1"/>
    <col min="15618" max="15618" width="28" customWidth="1"/>
    <col min="15872" max="15872" width="5.7109375" customWidth="1"/>
    <col min="15873" max="15873" width="72.28515625" customWidth="1"/>
    <col min="15874" max="15874" width="28" customWidth="1"/>
    <col min="16128" max="16128" width="5.7109375" customWidth="1"/>
    <col min="16129" max="16129" width="72.28515625" customWidth="1"/>
    <col min="16130" max="16130" width="28" customWidth="1"/>
  </cols>
  <sheetData>
    <row r="1" spans="1:5" ht="64.5" customHeight="1" x14ac:dyDescent="0.25">
      <c r="C1" s="159" t="s">
        <v>509</v>
      </c>
      <c r="D1" s="159"/>
      <c r="E1" s="159"/>
    </row>
    <row r="2" spans="1:5" s="4" customFormat="1" ht="33.6" customHeight="1" x14ac:dyDescent="0.2">
      <c r="A2" s="160" t="s">
        <v>510</v>
      </c>
      <c r="B2" s="160"/>
      <c r="C2" s="160"/>
      <c r="D2" s="160"/>
      <c r="E2" s="160"/>
    </row>
    <row r="3" spans="1:5" s="4" customFormat="1" ht="15.75" x14ac:dyDescent="0.2">
      <c r="A3" s="32"/>
      <c r="B3" s="32"/>
      <c r="E3" s="47" t="s">
        <v>106</v>
      </c>
    </row>
    <row r="4" spans="1:5" s="4" customFormat="1" ht="31.5" x14ac:dyDescent="0.2">
      <c r="A4" s="91" t="s">
        <v>88</v>
      </c>
      <c r="B4" s="92" t="s">
        <v>89</v>
      </c>
      <c r="C4" s="86" t="s">
        <v>90</v>
      </c>
      <c r="D4" s="86" t="s">
        <v>152</v>
      </c>
      <c r="E4" s="86" t="s">
        <v>154</v>
      </c>
    </row>
    <row r="5" spans="1:5" s="4" customFormat="1" ht="15.75" x14ac:dyDescent="0.25">
      <c r="A5" s="48"/>
      <c r="B5" s="87" t="s">
        <v>91</v>
      </c>
      <c r="C5" s="35">
        <f>C6</f>
        <v>184154.55</v>
      </c>
      <c r="D5" s="35">
        <f>D6</f>
        <v>184154.55</v>
      </c>
      <c r="E5" s="93">
        <f>D5/C5*100</f>
        <v>100</v>
      </c>
    </row>
    <row r="6" spans="1:5" s="4" customFormat="1" ht="15.75" x14ac:dyDescent="0.25">
      <c r="A6" s="51" t="s">
        <v>92</v>
      </c>
      <c r="B6" s="88" t="s">
        <v>104</v>
      </c>
      <c r="C6" s="35">
        <f>C8+C9</f>
        <v>184154.55</v>
      </c>
      <c r="D6" s="35">
        <f>D8+D9</f>
        <v>184154.55</v>
      </c>
      <c r="E6" s="93">
        <f t="shared" ref="E6:E9" si="0">D6/C6*100</f>
        <v>100</v>
      </c>
    </row>
    <row r="7" spans="1:5" s="4" customFormat="1" ht="15.75" x14ac:dyDescent="0.25">
      <c r="A7" s="52"/>
      <c r="B7" s="89" t="s">
        <v>94</v>
      </c>
      <c r="C7" s="35"/>
      <c r="D7" s="54"/>
      <c r="E7" s="93"/>
    </row>
    <row r="8" spans="1:5" s="4" customFormat="1" ht="97.5" customHeight="1" x14ac:dyDescent="0.25">
      <c r="A8" s="52" t="s">
        <v>95</v>
      </c>
      <c r="B8" s="90" t="s">
        <v>140</v>
      </c>
      <c r="C8" s="41">
        <v>100442.55</v>
      </c>
      <c r="D8" s="41">
        <v>100442.55</v>
      </c>
      <c r="E8" s="93">
        <f t="shared" si="0"/>
        <v>100</v>
      </c>
    </row>
    <row r="9" spans="1:5" s="4" customFormat="1" ht="47.25" x14ac:dyDescent="0.25">
      <c r="A9" s="53" t="s">
        <v>102</v>
      </c>
      <c r="B9" s="90" t="s">
        <v>145</v>
      </c>
      <c r="C9" s="41">
        <v>83712</v>
      </c>
      <c r="D9" s="41">
        <v>83712</v>
      </c>
      <c r="E9" s="93">
        <f t="shared" si="0"/>
        <v>100</v>
      </c>
    </row>
  </sheetData>
  <mergeCells count="2">
    <mergeCell ref="A2:E2"/>
    <mergeCell ref="C1:E1"/>
  </mergeCells>
  <pageMargins left="0.7" right="0.7" top="0.75" bottom="0.75" header="0.3" footer="0.3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zoomScaleNormal="100" workbookViewId="0">
      <selection activeCell="E23" sqref="E23"/>
    </sheetView>
  </sheetViews>
  <sheetFormatPr defaultRowHeight="15" x14ac:dyDescent="0.25"/>
  <cols>
    <col min="1" max="1" width="50.7109375" style="1" customWidth="1"/>
    <col min="2" max="2" width="8.28515625" style="1" customWidth="1"/>
    <col min="3" max="3" width="24.140625" style="1" customWidth="1"/>
    <col min="4" max="5" width="19.7109375" style="1" customWidth="1"/>
    <col min="6" max="6" width="11.140625" style="1" customWidth="1"/>
    <col min="7" max="255" width="8.85546875" style="1"/>
    <col min="256" max="256" width="50.7109375" style="1" customWidth="1"/>
    <col min="257" max="257" width="8.28515625" style="1" customWidth="1"/>
    <col min="258" max="258" width="24.140625" style="1" customWidth="1"/>
    <col min="259" max="259" width="21.28515625" style="1" customWidth="1"/>
    <col min="260" max="261" width="22" style="1" customWidth="1"/>
    <col min="262" max="511" width="8.85546875" style="1"/>
    <col min="512" max="512" width="50.7109375" style="1" customWidth="1"/>
    <col min="513" max="513" width="8.28515625" style="1" customWidth="1"/>
    <col min="514" max="514" width="24.140625" style="1" customWidth="1"/>
    <col min="515" max="515" width="21.28515625" style="1" customWidth="1"/>
    <col min="516" max="517" width="22" style="1" customWidth="1"/>
    <col min="518" max="767" width="8.85546875" style="1"/>
    <col min="768" max="768" width="50.7109375" style="1" customWidth="1"/>
    <col min="769" max="769" width="8.28515625" style="1" customWidth="1"/>
    <col min="770" max="770" width="24.140625" style="1" customWidth="1"/>
    <col min="771" max="771" width="21.28515625" style="1" customWidth="1"/>
    <col min="772" max="773" width="22" style="1" customWidth="1"/>
    <col min="774" max="1023" width="8.85546875" style="1"/>
    <col min="1024" max="1024" width="50.7109375" style="1" customWidth="1"/>
    <col min="1025" max="1025" width="8.28515625" style="1" customWidth="1"/>
    <col min="1026" max="1026" width="24.140625" style="1" customWidth="1"/>
    <col min="1027" max="1027" width="21.28515625" style="1" customWidth="1"/>
    <col min="1028" max="1029" width="22" style="1" customWidth="1"/>
    <col min="1030" max="1279" width="8.85546875" style="1"/>
    <col min="1280" max="1280" width="50.7109375" style="1" customWidth="1"/>
    <col min="1281" max="1281" width="8.28515625" style="1" customWidth="1"/>
    <col min="1282" max="1282" width="24.140625" style="1" customWidth="1"/>
    <col min="1283" max="1283" width="21.28515625" style="1" customWidth="1"/>
    <col min="1284" max="1285" width="22" style="1" customWidth="1"/>
    <col min="1286" max="1535" width="8.85546875" style="1"/>
    <col min="1536" max="1536" width="50.7109375" style="1" customWidth="1"/>
    <col min="1537" max="1537" width="8.28515625" style="1" customWidth="1"/>
    <col min="1538" max="1538" width="24.140625" style="1" customWidth="1"/>
    <col min="1539" max="1539" width="21.28515625" style="1" customWidth="1"/>
    <col min="1540" max="1541" width="22" style="1" customWidth="1"/>
    <col min="1542" max="1791" width="8.85546875" style="1"/>
    <col min="1792" max="1792" width="50.7109375" style="1" customWidth="1"/>
    <col min="1793" max="1793" width="8.28515625" style="1" customWidth="1"/>
    <col min="1794" max="1794" width="24.140625" style="1" customWidth="1"/>
    <col min="1795" max="1795" width="21.28515625" style="1" customWidth="1"/>
    <col min="1796" max="1797" width="22" style="1" customWidth="1"/>
    <col min="1798" max="2047" width="8.85546875" style="1"/>
    <col min="2048" max="2048" width="50.7109375" style="1" customWidth="1"/>
    <col min="2049" max="2049" width="8.28515625" style="1" customWidth="1"/>
    <col min="2050" max="2050" width="24.140625" style="1" customWidth="1"/>
    <col min="2051" max="2051" width="21.28515625" style="1" customWidth="1"/>
    <col min="2052" max="2053" width="22" style="1" customWidth="1"/>
    <col min="2054" max="2303" width="8.85546875" style="1"/>
    <col min="2304" max="2304" width="50.7109375" style="1" customWidth="1"/>
    <col min="2305" max="2305" width="8.28515625" style="1" customWidth="1"/>
    <col min="2306" max="2306" width="24.140625" style="1" customWidth="1"/>
    <col min="2307" max="2307" width="21.28515625" style="1" customWidth="1"/>
    <col min="2308" max="2309" width="22" style="1" customWidth="1"/>
    <col min="2310" max="2559" width="8.85546875" style="1"/>
    <col min="2560" max="2560" width="50.7109375" style="1" customWidth="1"/>
    <col min="2561" max="2561" width="8.28515625" style="1" customWidth="1"/>
    <col min="2562" max="2562" width="24.140625" style="1" customWidth="1"/>
    <col min="2563" max="2563" width="21.28515625" style="1" customWidth="1"/>
    <col min="2564" max="2565" width="22" style="1" customWidth="1"/>
    <col min="2566" max="2815" width="8.85546875" style="1"/>
    <col min="2816" max="2816" width="50.7109375" style="1" customWidth="1"/>
    <col min="2817" max="2817" width="8.28515625" style="1" customWidth="1"/>
    <col min="2818" max="2818" width="24.140625" style="1" customWidth="1"/>
    <col min="2819" max="2819" width="21.28515625" style="1" customWidth="1"/>
    <col min="2820" max="2821" width="22" style="1" customWidth="1"/>
    <col min="2822" max="3071" width="8.85546875" style="1"/>
    <col min="3072" max="3072" width="50.7109375" style="1" customWidth="1"/>
    <col min="3073" max="3073" width="8.28515625" style="1" customWidth="1"/>
    <col min="3074" max="3074" width="24.140625" style="1" customWidth="1"/>
    <col min="3075" max="3075" width="21.28515625" style="1" customWidth="1"/>
    <col min="3076" max="3077" width="22" style="1" customWidth="1"/>
    <col min="3078" max="3327" width="8.85546875" style="1"/>
    <col min="3328" max="3328" width="50.7109375" style="1" customWidth="1"/>
    <col min="3329" max="3329" width="8.28515625" style="1" customWidth="1"/>
    <col min="3330" max="3330" width="24.140625" style="1" customWidth="1"/>
    <col min="3331" max="3331" width="21.28515625" style="1" customWidth="1"/>
    <col min="3332" max="3333" width="22" style="1" customWidth="1"/>
    <col min="3334" max="3583" width="8.85546875" style="1"/>
    <col min="3584" max="3584" width="50.7109375" style="1" customWidth="1"/>
    <col min="3585" max="3585" width="8.28515625" style="1" customWidth="1"/>
    <col min="3586" max="3586" width="24.140625" style="1" customWidth="1"/>
    <col min="3587" max="3587" width="21.28515625" style="1" customWidth="1"/>
    <col min="3588" max="3589" width="22" style="1" customWidth="1"/>
    <col min="3590" max="3839" width="8.85546875" style="1"/>
    <col min="3840" max="3840" width="50.7109375" style="1" customWidth="1"/>
    <col min="3841" max="3841" width="8.28515625" style="1" customWidth="1"/>
    <col min="3842" max="3842" width="24.140625" style="1" customWidth="1"/>
    <col min="3843" max="3843" width="21.28515625" style="1" customWidth="1"/>
    <col min="3844" max="3845" width="22" style="1" customWidth="1"/>
    <col min="3846" max="4095" width="8.85546875" style="1"/>
    <col min="4096" max="4096" width="50.7109375" style="1" customWidth="1"/>
    <col min="4097" max="4097" width="8.28515625" style="1" customWidth="1"/>
    <col min="4098" max="4098" width="24.140625" style="1" customWidth="1"/>
    <col min="4099" max="4099" width="21.28515625" style="1" customWidth="1"/>
    <col min="4100" max="4101" width="22" style="1" customWidth="1"/>
    <col min="4102" max="4351" width="8.85546875" style="1"/>
    <col min="4352" max="4352" width="50.7109375" style="1" customWidth="1"/>
    <col min="4353" max="4353" width="8.28515625" style="1" customWidth="1"/>
    <col min="4354" max="4354" width="24.140625" style="1" customWidth="1"/>
    <col min="4355" max="4355" width="21.28515625" style="1" customWidth="1"/>
    <col min="4356" max="4357" width="22" style="1" customWidth="1"/>
    <col min="4358" max="4607" width="8.85546875" style="1"/>
    <col min="4608" max="4608" width="50.7109375" style="1" customWidth="1"/>
    <col min="4609" max="4609" width="8.28515625" style="1" customWidth="1"/>
    <col min="4610" max="4610" width="24.140625" style="1" customWidth="1"/>
    <col min="4611" max="4611" width="21.28515625" style="1" customWidth="1"/>
    <col min="4612" max="4613" width="22" style="1" customWidth="1"/>
    <col min="4614" max="4863" width="8.85546875" style="1"/>
    <col min="4864" max="4864" width="50.7109375" style="1" customWidth="1"/>
    <col min="4865" max="4865" width="8.28515625" style="1" customWidth="1"/>
    <col min="4866" max="4866" width="24.140625" style="1" customWidth="1"/>
    <col min="4867" max="4867" width="21.28515625" style="1" customWidth="1"/>
    <col min="4868" max="4869" width="22" style="1" customWidth="1"/>
    <col min="4870" max="5119" width="8.85546875" style="1"/>
    <col min="5120" max="5120" width="50.7109375" style="1" customWidth="1"/>
    <col min="5121" max="5121" width="8.28515625" style="1" customWidth="1"/>
    <col min="5122" max="5122" width="24.140625" style="1" customWidth="1"/>
    <col min="5123" max="5123" width="21.28515625" style="1" customWidth="1"/>
    <col min="5124" max="5125" width="22" style="1" customWidth="1"/>
    <col min="5126" max="5375" width="8.85546875" style="1"/>
    <col min="5376" max="5376" width="50.7109375" style="1" customWidth="1"/>
    <col min="5377" max="5377" width="8.28515625" style="1" customWidth="1"/>
    <col min="5378" max="5378" width="24.140625" style="1" customWidth="1"/>
    <col min="5379" max="5379" width="21.28515625" style="1" customWidth="1"/>
    <col min="5380" max="5381" width="22" style="1" customWidth="1"/>
    <col min="5382" max="5631" width="8.85546875" style="1"/>
    <col min="5632" max="5632" width="50.7109375" style="1" customWidth="1"/>
    <col min="5633" max="5633" width="8.28515625" style="1" customWidth="1"/>
    <col min="5634" max="5634" width="24.140625" style="1" customWidth="1"/>
    <col min="5635" max="5635" width="21.28515625" style="1" customWidth="1"/>
    <col min="5636" max="5637" width="22" style="1" customWidth="1"/>
    <col min="5638" max="5887" width="8.85546875" style="1"/>
    <col min="5888" max="5888" width="50.7109375" style="1" customWidth="1"/>
    <col min="5889" max="5889" width="8.28515625" style="1" customWidth="1"/>
    <col min="5890" max="5890" width="24.140625" style="1" customWidth="1"/>
    <col min="5891" max="5891" width="21.28515625" style="1" customWidth="1"/>
    <col min="5892" max="5893" width="22" style="1" customWidth="1"/>
    <col min="5894" max="6143" width="8.85546875" style="1"/>
    <col min="6144" max="6144" width="50.7109375" style="1" customWidth="1"/>
    <col min="6145" max="6145" width="8.28515625" style="1" customWidth="1"/>
    <col min="6146" max="6146" width="24.140625" style="1" customWidth="1"/>
    <col min="6147" max="6147" width="21.28515625" style="1" customWidth="1"/>
    <col min="6148" max="6149" width="22" style="1" customWidth="1"/>
    <col min="6150" max="6399" width="8.85546875" style="1"/>
    <col min="6400" max="6400" width="50.7109375" style="1" customWidth="1"/>
    <col min="6401" max="6401" width="8.28515625" style="1" customWidth="1"/>
    <col min="6402" max="6402" width="24.140625" style="1" customWidth="1"/>
    <col min="6403" max="6403" width="21.28515625" style="1" customWidth="1"/>
    <col min="6404" max="6405" width="22" style="1" customWidth="1"/>
    <col min="6406" max="6655" width="8.85546875" style="1"/>
    <col min="6656" max="6656" width="50.7109375" style="1" customWidth="1"/>
    <col min="6657" max="6657" width="8.28515625" style="1" customWidth="1"/>
    <col min="6658" max="6658" width="24.140625" style="1" customWidth="1"/>
    <col min="6659" max="6659" width="21.28515625" style="1" customWidth="1"/>
    <col min="6660" max="6661" width="22" style="1" customWidth="1"/>
    <col min="6662" max="6911" width="8.85546875" style="1"/>
    <col min="6912" max="6912" width="50.7109375" style="1" customWidth="1"/>
    <col min="6913" max="6913" width="8.28515625" style="1" customWidth="1"/>
    <col min="6914" max="6914" width="24.140625" style="1" customWidth="1"/>
    <col min="6915" max="6915" width="21.28515625" style="1" customWidth="1"/>
    <col min="6916" max="6917" width="22" style="1" customWidth="1"/>
    <col min="6918" max="7167" width="8.85546875" style="1"/>
    <col min="7168" max="7168" width="50.7109375" style="1" customWidth="1"/>
    <col min="7169" max="7169" width="8.28515625" style="1" customWidth="1"/>
    <col min="7170" max="7170" width="24.140625" style="1" customWidth="1"/>
    <col min="7171" max="7171" width="21.28515625" style="1" customWidth="1"/>
    <col min="7172" max="7173" width="22" style="1" customWidth="1"/>
    <col min="7174" max="7423" width="8.85546875" style="1"/>
    <col min="7424" max="7424" width="50.7109375" style="1" customWidth="1"/>
    <col min="7425" max="7425" width="8.28515625" style="1" customWidth="1"/>
    <col min="7426" max="7426" width="24.140625" style="1" customWidth="1"/>
    <col min="7427" max="7427" width="21.28515625" style="1" customWidth="1"/>
    <col min="7428" max="7429" width="22" style="1" customWidth="1"/>
    <col min="7430" max="7679" width="8.85546875" style="1"/>
    <col min="7680" max="7680" width="50.7109375" style="1" customWidth="1"/>
    <col min="7681" max="7681" width="8.28515625" style="1" customWidth="1"/>
    <col min="7682" max="7682" width="24.140625" style="1" customWidth="1"/>
    <col min="7683" max="7683" width="21.28515625" style="1" customWidth="1"/>
    <col min="7684" max="7685" width="22" style="1" customWidth="1"/>
    <col min="7686" max="7935" width="8.85546875" style="1"/>
    <col min="7936" max="7936" width="50.7109375" style="1" customWidth="1"/>
    <col min="7937" max="7937" width="8.28515625" style="1" customWidth="1"/>
    <col min="7938" max="7938" width="24.140625" style="1" customWidth="1"/>
    <col min="7939" max="7939" width="21.28515625" style="1" customWidth="1"/>
    <col min="7940" max="7941" width="22" style="1" customWidth="1"/>
    <col min="7942" max="8191" width="8.85546875" style="1"/>
    <col min="8192" max="8192" width="50.7109375" style="1" customWidth="1"/>
    <col min="8193" max="8193" width="8.28515625" style="1" customWidth="1"/>
    <col min="8194" max="8194" width="24.140625" style="1" customWidth="1"/>
    <col min="8195" max="8195" width="21.28515625" style="1" customWidth="1"/>
    <col min="8196" max="8197" width="22" style="1" customWidth="1"/>
    <col min="8198" max="8447" width="8.85546875" style="1"/>
    <col min="8448" max="8448" width="50.7109375" style="1" customWidth="1"/>
    <col min="8449" max="8449" width="8.28515625" style="1" customWidth="1"/>
    <col min="8450" max="8450" width="24.140625" style="1" customWidth="1"/>
    <col min="8451" max="8451" width="21.28515625" style="1" customWidth="1"/>
    <col min="8452" max="8453" width="22" style="1" customWidth="1"/>
    <col min="8454" max="8703" width="8.85546875" style="1"/>
    <col min="8704" max="8704" width="50.7109375" style="1" customWidth="1"/>
    <col min="8705" max="8705" width="8.28515625" style="1" customWidth="1"/>
    <col min="8706" max="8706" width="24.140625" style="1" customWidth="1"/>
    <col min="8707" max="8707" width="21.28515625" style="1" customWidth="1"/>
    <col min="8708" max="8709" width="22" style="1" customWidth="1"/>
    <col min="8710" max="8959" width="8.85546875" style="1"/>
    <col min="8960" max="8960" width="50.7109375" style="1" customWidth="1"/>
    <col min="8961" max="8961" width="8.28515625" style="1" customWidth="1"/>
    <col min="8962" max="8962" width="24.140625" style="1" customWidth="1"/>
    <col min="8963" max="8963" width="21.28515625" style="1" customWidth="1"/>
    <col min="8964" max="8965" width="22" style="1" customWidth="1"/>
    <col min="8966" max="9215" width="8.85546875" style="1"/>
    <col min="9216" max="9216" width="50.7109375" style="1" customWidth="1"/>
    <col min="9217" max="9217" width="8.28515625" style="1" customWidth="1"/>
    <col min="9218" max="9218" width="24.140625" style="1" customWidth="1"/>
    <col min="9219" max="9219" width="21.28515625" style="1" customWidth="1"/>
    <col min="9220" max="9221" width="22" style="1" customWidth="1"/>
    <col min="9222" max="9471" width="8.85546875" style="1"/>
    <col min="9472" max="9472" width="50.7109375" style="1" customWidth="1"/>
    <col min="9473" max="9473" width="8.28515625" style="1" customWidth="1"/>
    <col min="9474" max="9474" width="24.140625" style="1" customWidth="1"/>
    <col min="9475" max="9475" width="21.28515625" style="1" customWidth="1"/>
    <col min="9476" max="9477" width="22" style="1" customWidth="1"/>
    <col min="9478" max="9727" width="8.85546875" style="1"/>
    <col min="9728" max="9728" width="50.7109375" style="1" customWidth="1"/>
    <col min="9729" max="9729" width="8.28515625" style="1" customWidth="1"/>
    <col min="9730" max="9730" width="24.140625" style="1" customWidth="1"/>
    <col min="9731" max="9731" width="21.28515625" style="1" customWidth="1"/>
    <col min="9732" max="9733" width="22" style="1" customWidth="1"/>
    <col min="9734" max="9983" width="8.85546875" style="1"/>
    <col min="9984" max="9984" width="50.7109375" style="1" customWidth="1"/>
    <col min="9985" max="9985" width="8.28515625" style="1" customWidth="1"/>
    <col min="9986" max="9986" width="24.140625" style="1" customWidth="1"/>
    <col min="9987" max="9987" width="21.28515625" style="1" customWidth="1"/>
    <col min="9988" max="9989" width="22" style="1" customWidth="1"/>
    <col min="9990" max="10239" width="8.85546875" style="1"/>
    <col min="10240" max="10240" width="50.7109375" style="1" customWidth="1"/>
    <col min="10241" max="10241" width="8.28515625" style="1" customWidth="1"/>
    <col min="10242" max="10242" width="24.140625" style="1" customWidth="1"/>
    <col min="10243" max="10243" width="21.28515625" style="1" customWidth="1"/>
    <col min="10244" max="10245" width="22" style="1" customWidth="1"/>
    <col min="10246" max="10495" width="8.85546875" style="1"/>
    <col min="10496" max="10496" width="50.7109375" style="1" customWidth="1"/>
    <col min="10497" max="10497" width="8.28515625" style="1" customWidth="1"/>
    <col min="10498" max="10498" width="24.140625" style="1" customWidth="1"/>
    <col min="10499" max="10499" width="21.28515625" style="1" customWidth="1"/>
    <col min="10500" max="10501" width="22" style="1" customWidth="1"/>
    <col min="10502" max="10751" width="8.85546875" style="1"/>
    <col min="10752" max="10752" width="50.7109375" style="1" customWidth="1"/>
    <col min="10753" max="10753" width="8.28515625" style="1" customWidth="1"/>
    <col min="10754" max="10754" width="24.140625" style="1" customWidth="1"/>
    <col min="10755" max="10755" width="21.28515625" style="1" customWidth="1"/>
    <col min="10756" max="10757" width="22" style="1" customWidth="1"/>
    <col min="10758" max="11007" width="8.85546875" style="1"/>
    <col min="11008" max="11008" width="50.7109375" style="1" customWidth="1"/>
    <col min="11009" max="11009" width="8.28515625" style="1" customWidth="1"/>
    <col min="11010" max="11010" width="24.140625" style="1" customWidth="1"/>
    <col min="11011" max="11011" width="21.28515625" style="1" customWidth="1"/>
    <col min="11012" max="11013" width="22" style="1" customWidth="1"/>
    <col min="11014" max="11263" width="8.85546875" style="1"/>
    <col min="11264" max="11264" width="50.7109375" style="1" customWidth="1"/>
    <col min="11265" max="11265" width="8.28515625" style="1" customWidth="1"/>
    <col min="11266" max="11266" width="24.140625" style="1" customWidth="1"/>
    <col min="11267" max="11267" width="21.28515625" style="1" customWidth="1"/>
    <col min="11268" max="11269" width="22" style="1" customWidth="1"/>
    <col min="11270" max="11519" width="8.85546875" style="1"/>
    <col min="11520" max="11520" width="50.7109375" style="1" customWidth="1"/>
    <col min="11521" max="11521" width="8.28515625" style="1" customWidth="1"/>
    <col min="11522" max="11522" width="24.140625" style="1" customWidth="1"/>
    <col min="11523" max="11523" width="21.28515625" style="1" customWidth="1"/>
    <col min="11524" max="11525" width="22" style="1" customWidth="1"/>
    <col min="11526" max="11775" width="8.85546875" style="1"/>
    <col min="11776" max="11776" width="50.7109375" style="1" customWidth="1"/>
    <col min="11777" max="11777" width="8.28515625" style="1" customWidth="1"/>
    <col min="11778" max="11778" width="24.140625" style="1" customWidth="1"/>
    <col min="11779" max="11779" width="21.28515625" style="1" customWidth="1"/>
    <col min="11780" max="11781" width="22" style="1" customWidth="1"/>
    <col min="11782" max="12031" width="8.85546875" style="1"/>
    <col min="12032" max="12032" width="50.7109375" style="1" customWidth="1"/>
    <col min="12033" max="12033" width="8.28515625" style="1" customWidth="1"/>
    <col min="12034" max="12034" width="24.140625" style="1" customWidth="1"/>
    <col min="12035" max="12035" width="21.28515625" style="1" customWidth="1"/>
    <col min="12036" max="12037" width="22" style="1" customWidth="1"/>
    <col min="12038" max="12287" width="8.85546875" style="1"/>
    <col min="12288" max="12288" width="50.7109375" style="1" customWidth="1"/>
    <col min="12289" max="12289" width="8.28515625" style="1" customWidth="1"/>
    <col min="12290" max="12290" width="24.140625" style="1" customWidth="1"/>
    <col min="12291" max="12291" width="21.28515625" style="1" customWidth="1"/>
    <col min="12292" max="12293" width="22" style="1" customWidth="1"/>
    <col min="12294" max="12543" width="8.85546875" style="1"/>
    <col min="12544" max="12544" width="50.7109375" style="1" customWidth="1"/>
    <col min="12545" max="12545" width="8.28515625" style="1" customWidth="1"/>
    <col min="12546" max="12546" width="24.140625" style="1" customWidth="1"/>
    <col min="12547" max="12547" width="21.28515625" style="1" customWidth="1"/>
    <col min="12548" max="12549" width="22" style="1" customWidth="1"/>
    <col min="12550" max="12799" width="8.85546875" style="1"/>
    <col min="12800" max="12800" width="50.7109375" style="1" customWidth="1"/>
    <col min="12801" max="12801" width="8.28515625" style="1" customWidth="1"/>
    <col min="12802" max="12802" width="24.140625" style="1" customWidth="1"/>
    <col min="12803" max="12803" width="21.28515625" style="1" customWidth="1"/>
    <col min="12804" max="12805" width="22" style="1" customWidth="1"/>
    <col min="12806" max="13055" width="8.85546875" style="1"/>
    <col min="13056" max="13056" width="50.7109375" style="1" customWidth="1"/>
    <col min="13057" max="13057" width="8.28515625" style="1" customWidth="1"/>
    <col min="13058" max="13058" width="24.140625" style="1" customWidth="1"/>
    <col min="13059" max="13059" width="21.28515625" style="1" customWidth="1"/>
    <col min="13060" max="13061" width="22" style="1" customWidth="1"/>
    <col min="13062" max="13311" width="8.85546875" style="1"/>
    <col min="13312" max="13312" width="50.7109375" style="1" customWidth="1"/>
    <col min="13313" max="13313" width="8.28515625" style="1" customWidth="1"/>
    <col min="13314" max="13314" width="24.140625" style="1" customWidth="1"/>
    <col min="13315" max="13315" width="21.28515625" style="1" customWidth="1"/>
    <col min="13316" max="13317" width="22" style="1" customWidth="1"/>
    <col min="13318" max="13567" width="8.85546875" style="1"/>
    <col min="13568" max="13568" width="50.7109375" style="1" customWidth="1"/>
    <col min="13569" max="13569" width="8.28515625" style="1" customWidth="1"/>
    <col min="13570" max="13570" width="24.140625" style="1" customWidth="1"/>
    <col min="13571" max="13571" width="21.28515625" style="1" customWidth="1"/>
    <col min="13572" max="13573" width="22" style="1" customWidth="1"/>
    <col min="13574" max="13823" width="8.85546875" style="1"/>
    <col min="13824" max="13824" width="50.7109375" style="1" customWidth="1"/>
    <col min="13825" max="13825" width="8.28515625" style="1" customWidth="1"/>
    <col min="13826" max="13826" width="24.140625" style="1" customWidth="1"/>
    <col min="13827" max="13827" width="21.28515625" style="1" customWidth="1"/>
    <col min="13828" max="13829" width="22" style="1" customWidth="1"/>
    <col min="13830" max="14079" width="8.85546875" style="1"/>
    <col min="14080" max="14080" width="50.7109375" style="1" customWidth="1"/>
    <col min="14081" max="14081" width="8.28515625" style="1" customWidth="1"/>
    <col min="14082" max="14082" width="24.140625" style="1" customWidth="1"/>
    <col min="14083" max="14083" width="21.28515625" style="1" customWidth="1"/>
    <col min="14084" max="14085" width="22" style="1" customWidth="1"/>
    <col min="14086" max="14335" width="8.85546875" style="1"/>
    <col min="14336" max="14336" width="50.7109375" style="1" customWidth="1"/>
    <col min="14337" max="14337" width="8.28515625" style="1" customWidth="1"/>
    <col min="14338" max="14338" width="24.140625" style="1" customWidth="1"/>
    <col min="14339" max="14339" width="21.28515625" style="1" customWidth="1"/>
    <col min="14340" max="14341" width="22" style="1" customWidth="1"/>
    <col min="14342" max="14591" width="8.85546875" style="1"/>
    <col min="14592" max="14592" width="50.7109375" style="1" customWidth="1"/>
    <col min="14593" max="14593" width="8.28515625" style="1" customWidth="1"/>
    <col min="14594" max="14594" width="24.140625" style="1" customWidth="1"/>
    <col min="14595" max="14595" width="21.28515625" style="1" customWidth="1"/>
    <col min="14596" max="14597" width="22" style="1" customWidth="1"/>
    <col min="14598" max="14847" width="8.85546875" style="1"/>
    <col min="14848" max="14848" width="50.7109375" style="1" customWidth="1"/>
    <col min="14849" max="14849" width="8.28515625" style="1" customWidth="1"/>
    <col min="14850" max="14850" width="24.140625" style="1" customWidth="1"/>
    <col min="14851" max="14851" width="21.28515625" style="1" customWidth="1"/>
    <col min="14852" max="14853" width="22" style="1" customWidth="1"/>
    <col min="14854" max="15103" width="8.85546875" style="1"/>
    <col min="15104" max="15104" width="50.7109375" style="1" customWidth="1"/>
    <col min="15105" max="15105" width="8.28515625" style="1" customWidth="1"/>
    <col min="15106" max="15106" width="24.140625" style="1" customWidth="1"/>
    <col min="15107" max="15107" width="21.28515625" style="1" customWidth="1"/>
    <col min="15108" max="15109" width="22" style="1" customWidth="1"/>
    <col min="15110" max="15359" width="8.85546875" style="1"/>
    <col min="15360" max="15360" width="50.7109375" style="1" customWidth="1"/>
    <col min="15361" max="15361" width="8.28515625" style="1" customWidth="1"/>
    <col min="15362" max="15362" width="24.140625" style="1" customWidth="1"/>
    <col min="15363" max="15363" width="21.28515625" style="1" customWidth="1"/>
    <col min="15364" max="15365" width="22" style="1" customWidth="1"/>
    <col min="15366" max="15615" width="8.85546875" style="1"/>
    <col min="15616" max="15616" width="50.7109375" style="1" customWidth="1"/>
    <col min="15617" max="15617" width="8.28515625" style="1" customWidth="1"/>
    <col min="15618" max="15618" width="24.140625" style="1" customWidth="1"/>
    <col min="15619" max="15619" width="21.28515625" style="1" customWidth="1"/>
    <col min="15620" max="15621" width="22" style="1" customWidth="1"/>
    <col min="15622" max="15871" width="8.85546875" style="1"/>
    <col min="15872" max="15872" width="50.7109375" style="1" customWidth="1"/>
    <col min="15873" max="15873" width="8.28515625" style="1" customWidth="1"/>
    <col min="15874" max="15874" width="24.140625" style="1" customWidth="1"/>
    <col min="15875" max="15875" width="21.28515625" style="1" customWidth="1"/>
    <col min="15876" max="15877" width="22" style="1" customWidth="1"/>
    <col min="15878" max="16127" width="8.85546875" style="1"/>
    <col min="16128" max="16128" width="50.7109375" style="1" customWidth="1"/>
    <col min="16129" max="16129" width="8.28515625" style="1" customWidth="1"/>
    <col min="16130" max="16130" width="24.140625" style="1" customWidth="1"/>
    <col min="16131" max="16131" width="21.28515625" style="1" customWidth="1"/>
    <col min="16132" max="16133" width="22" style="1" customWidth="1"/>
    <col min="16134" max="16384" width="8.85546875" style="1"/>
  </cols>
  <sheetData>
    <row r="1" spans="1:6" ht="80.25" customHeight="1" x14ac:dyDescent="0.25">
      <c r="D1" s="159" t="s">
        <v>511</v>
      </c>
      <c r="E1" s="159"/>
    </row>
    <row r="2" spans="1:6" ht="32.25" customHeight="1" x14ac:dyDescent="0.25">
      <c r="A2" s="161" t="s">
        <v>512</v>
      </c>
      <c r="B2" s="162"/>
      <c r="C2" s="162"/>
      <c r="D2" s="162"/>
      <c r="E2" s="162"/>
    </row>
    <row r="3" spans="1:6" x14ac:dyDescent="0.25">
      <c r="A3" s="23"/>
      <c r="B3" s="23"/>
      <c r="C3" s="23"/>
      <c r="D3" s="23"/>
      <c r="E3" s="23"/>
    </row>
    <row r="4" spans="1:6" x14ac:dyDescent="0.25">
      <c r="A4" s="163" t="s">
        <v>0</v>
      </c>
      <c r="B4" s="165" t="s">
        <v>67</v>
      </c>
      <c r="C4" s="165" t="s">
        <v>68</v>
      </c>
      <c r="D4" s="165" t="s">
        <v>190</v>
      </c>
      <c r="E4" s="165" t="s">
        <v>69</v>
      </c>
    </row>
    <row r="5" spans="1:6" ht="22.9" customHeight="1" x14ac:dyDescent="0.25">
      <c r="A5" s="164"/>
      <c r="B5" s="166"/>
      <c r="C5" s="166"/>
      <c r="D5" s="166"/>
      <c r="E5" s="166"/>
    </row>
    <row r="6" spans="1:6" x14ac:dyDescent="0.25">
      <c r="A6" s="24">
        <v>1</v>
      </c>
      <c r="B6" s="25">
        <v>2</v>
      </c>
      <c r="C6" s="25">
        <v>3</v>
      </c>
      <c r="D6" s="25">
        <v>4</v>
      </c>
      <c r="E6" s="25">
        <v>5</v>
      </c>
    </row>
    <row r="7" spans="1:6" ht="15.75" x14ac:dyDescent="0.25">
      <c r="A7" s="26" t="s">
        <v>70</v>
      </c>
      <c r="B7" s="27" t="s">
        <v>71</v>
      </c>
      <c r="C7" s="27" t="s">
        <v>72</v>
      </c>
      <c r="D7" s="28">
        <f>D10</f>
        <v>1522588.6700000018</v>
      </c>
      <c r="E7" s="28">
        <f>E10</f>
        <v>-2571502.8799999952</v>
      </c>
    </row>
    <row r="8" spans="1:6" ht="38.25" x14ac:dyDescent="0.25">
      <c r="A8" s="26" t="s">
        <v>73</v>
      </c>
      <c r="B8" s="27" t="s">
        <v>74</v>
      </c>
      <c r="C8" s="27" t="s">
        <v>72</v>
      </c>
      <c r="D8" s="28">
        <v>0</v>
      </c>
      <c r="E8" s="28">
        <v>0</v>
      </c>
    </row>
    <row r="9" spans="1:6" ht="25.5" x14ac:dyDescent="0.25">
      <c r="A9" s="26" t="s">
        <v>75</v>
      </c>
      <c r="B9" s="27" t="s">
        <v>76</v>
      </c>
      <c r="C9" s="27" t="s">
        <v>72</v>
      </c>
      <c r="D9" s="28">
        <v>0</v>
      </c>
      <c r="E9" s="28">
        <v>0</v>
      </c>
    </row>
    <row r="10" spans="1:6" ht="15.75" x14ac:dyDescent="0.25">
      <c r="A10" s="26" t="s">
        <v>77</v>
      </c>
      <c r="B10" s="27" t="s">
        <v>78</v>
      </c>
      <c r="C10" s="27"/>
      <c r="D10" s="28">
        <f>D11+D13</f>
        <v>1522588.6700000018</v>
      </c>
      <c r="E10" s="28">
        <f>E11+E13</f>
        <v>-2571502.8799999952</v>
      </c>
      <c r="F10" s="94"/>
    </row>
    <row r="11" spans="1:6" ht="15.75" x14ac:dyDescent="0.25">
      <c r="A11" s="26" t="s">
        <v>79</v>
      </c>
      <c r="B11" s="27" t="s">
        <v>80</v>
      </c>
      <c r="C11" s="27"/>
      <c r="D11" s="28">
        <f>D12</f>
        <v>-94853141.379999995</v>
      </c>
      <c r="E11" s="28">
        <f>E12</f>
        <v>-98078968</v>
      </c>
    </row>
    <row r="12" spans="1:6" ht="25.5" x14ac:dyDescent="0.25">
      <c r="A12" s="29" t="s">
        <v>81</v>
      </c>
      <c r="B12" s="30" t="s">
        <v>80</v>
      </c>
      <c r="C12" s="30" t="s">
        <v>82</v>
      </c>
      <c r="D12" s="31">
        <v>-94853141.379999995</v>
      </c>
      <c r="E12" s="31">
        <v>-98078968</v>
      </c>
    </row>
    <row r="13" spans="1:6" ht="15.75" x14ac:dyDescent="0.25">
      <c r="A13" s="26" t="s">
        <v>83</v>
      </c>
      <c r="B13" s="27" t="s">
        <v>84</v>
      </c>
      <c r="C13" s="27"/>
      <c r="D13" s="28">
        <f>D14</f>
        <v>96375730.049999997</v>
      </c>
      <c r="E13" s="28">
        <f>E14</f>
        <v>95507465.120000005</v>
      </c>
    </row>
    <row r="14" spans="1:6" ht="25.5" x14ac:dyDescent="0.25">
      <c r="A14" s="29" t="s">
        <v>85</v>
      </c>
      <c r="B14" s="30" t="s">
        <v>84</v>
      </c>
      <c r="C14" s="30" t="s">
        <v>86</v>
      </c>
      <c r="D14" s="31">
        <v>96375730.049999997</v>
      </c>
      <c r="E14" s="31">
        <v>95507465.120000005</v>
      </c>
    </row>
    <row r="17" spans="4:5" x14ac:dyDescent="0.25">
      <c r="D17" s="94"/>
      <c r="E17" s="94"/>
    </row>
    <row r="18" spans="4:5" x14ac:dyDescent="0.25">
      <c r="D18" s="94"/>
      <c r="E18" s="94"/>
    </row>
  </sheetData>
  <mergeCells count="7">
    <mergeCell ref="D1:E1"/>
    <mergeCell ref="A2:E2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scale="7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zoomScaleNormal="100" workbookViewId="0">
      <selection activeCell="G7" sqref="G7:H7"/>
    </sheetView>
  </sheetViews>
  <sheetFormatPr defaultRowHeight="15.75" x14ac:dyDescent="0.25"/>
  <cols>
    <col min="1" max="1" width="5.42578125" style="21" customWidth="1"/>
    <col min="2" max="2" width="7.140625" style="22" customWidth="1"/>
    <col min="3" max="5" width="8.85546875" style="4"/>
    <col min="6" max="6" width="39" style="4" customWidth="1"/>
    <col min="7" max="9" width="16.7109375" style="4" customWidth="1"/>
    <col min="10" max="10" width="11.85546875" style="4" customWidth="1"/>
    <col min="11" max="254" width="8.85546875" style="4"/>
    <col min="255" max="255" width="5.42578125" style="4" customWidth="1"/>
    <col min="256" max="256" width="6" style="4" customWidth="1"/>
    <col min="257" max="259" width="8.85546875" style="4"/>
    <col min="260" max="260" width="21" style="4" customWidth="1"/>
    <col min="261" max="263" width="15.5703125" style="4" customWidth="1"/>
    <col min="264" max="510" width="8.85546875" style="4"/>
    <col min="511" max="511" width="5.42578125" style="4" customWidth="1"/>
    <col min="512" max="512" width="6" style="4" customWidth="1"/>
    <col min="513" max="515" width="8.85546875" style="4"/>
    <col min="516" max="516" width="21" style="4" customWidth="1"/>
    <col min="517" max="519" width="15.5703125" style="4" customWidth="1"/>
    <col min="520" max="766" width="8.85546875" style="4"/>
    <col min="767" max="767" width="5.42578125" style="4" customWidth="1"/>
    <col min="768" max="768" width="6" style="4" customWidth="1"/>
    <col min="769" max="771" width="8.85546875" style="4"/>
    <col min="772" max="772" width="21" style="4" customWidth="1"/>
    <col min="773" max="775" width="15.5703125" style="4" customWidth="1"/>
    <col min="776" max="1022" width="8.85546875" style="4"/>
    <col min="1023" max="1023" width="5.42578125" style="4" customWidth="1"/>
    <col min="1024" max="1024" width="6" style="4" customWidth="1"/>
    <col min="1025" max="1027" width="8.85546875" style="4"/>
    <col min="1028" max="1028" width="21" style="4" customWidth="1"/>
    <col min="1029" max="1031" width="15.5703125" style="4" customWidth="1"/>
    <col min="1032" max="1278" width="8.85546875" style="4"/>
    <col min="1279" max="1279" width="5.42578125" style="4" customWidth="1"/>
    <col min="1280" max="1280" width="6" style="4" customWidth="1"/>
    <col min="1281" max="1283" width="8.85546875" style="4"/>
    <col min="1284" max="1284" width="21" style="4" customWidth="1"/>
    <col min="1285" max="1287" width="15.5703125" style="4" customWidth="1"/>
    <col min="1288" max="1534" width="8.85546875" style="4"/>
    <col min="1535" max="1535" width="5.42578125" style="4" customWidth="1"/>
    <col min="1536" max="1536" width="6" style="4" customWidth="1"/>
    <col min="1537" max="1539" width="8.85546875" style="4"/>
    <col min="1540" max="1540" width="21" style="4" customWidth="1"/>
    <col min="1541" max="1543" width="15.5703125" style="4" customWidth="1"/>
    <col min="1544" max="1790" width="8.85546875" style="4"/>
    <col min="1791" max="1791" width="5.42578125" style="4" customWidth="1"/>
    <col min="1792" max="1792" width="6" style="4" customWidth="1"/>
    <col min="1793" max="1795" width="8.85546875" style="4"/>
    <col min="1796" max="1796" width="21" style="4" customWidth="1"/>
    <col min="1797" max="1799" width="15.5703125" style="4" customWidth="1"/>
    <col min="1800" max="2046" width="8.85546875" style="4"/>
    <col min="2047" max="2047" width="5.42578125" style="4" customWidth="1"/>
    <col min="2048" max="2048" width="6" style="4" customWidth="1"/>
    <col min="2049" max="2051" width="8.85546875" style="4"/>
    <col min="2052" max="2052" width="21" style="4" customWidth="1"/>
    <col min="2053" max="2055" width="15.5703125" style="4" customWidth="1"/>
    <col min="2056" max="2302" width="8.85546875" style="4"/>
    <col min="2303" max="2303" width="5.42578125" style="4" customWidth="1"/>
    <col min="2304" max="2304" width="6" style="4" customWidth="1"/>
    <col min="2305" max="2307" width="8.85546875" style="4"/>
    <col min="2308" max="2308" width="21" style="4" customWidth="1"/>
    <col min="2309" max="2311" width="15.5703125" style="4" customWidth="1"/>
    <col min="2312" max="2558" width="8.85546875" style="4"/>
    <col min="2559" max="2559" width="5.42578125" style="4" customWidth="1"/>
    <col min="2560" max="2560" width="6" style="4" customWidth="1"/>
    <col min="2561" max="2563" width="8.85546875" style="4"/>
    <col min="2564" max="2564" width="21" style="4" customWidth="1"/>
    <col min="2565" max="2567" width="15.5703125" style="4" customWidth="1"/>
    <col min="2568" max="2814" width="8.85546875" style="4"/>
    <col min="2815" max="2815" width="5.42578125" style="4" customWidth="1"/>
    <col min="2816" max="2816" width="6" style="4" customWidth="1"/>
    <col min="2817" max="2819" width="8.85546875" style="4"/>
    <col min="2820" max="2820" width="21" style="4" customWidth="1"/>
    <col min="2821" max="2823" width="15.5703125" style="4" customWidth="1"/>
    <col min="2824" max="3070" width="8.85546875" style="4"/>
    <col min="3071" max="3071" width="5.42578125" style="4" customWidth="1"/>
    <col min="3072" max="3072" width="6" style="4" customWidth="1"/>
    <col min="3073" max="3075" width="8.85546875" style="4"/>
    <col min="3076" max="3076" width="21" style="4" customWidth="1"/>
    <col min="3077" max="3079" width="15.5703125" style="4" customWidth="1"/>
    <col min="3080" max="3326" width="8.85546875" style="4"/>
    <col min="3327" max="3327" width="5.42578125" style="4" customWidth="1"/>
    <col min="3328" max="3328" width="6" style="4" customWidth="1"/>
    <col min="3329" max="3331" width="8.85546875" style="4"/>
    <col min="3332" max="3332" width="21" style="4" customWidth="1"/>
    <col min="3333" max="3335" width="15.5703125" style="4" customWidth="1"/>
    <col min="3336" max="3582" width="8.85546875" style="4"/>
    <col min="3583" max="3583" width="5.42578125" style="4" customWidth="1"/>
    <col min="3584" max="3584" width="6" style="4" customWidth="1"/>
    <col min="3585" max="3587" width="8.85546875" style="4"/>
    <col min="3588" max="3588" width="21" style="4" customWidth="1"/>
    <col min="3589" max="3591" width="15.5703125" style="4" customWidth="1"/>
    <col min="3592" max="3838" width="8.85546875" style="4"/>
    <col min="3839" max="3839" width="5.42578125" style="4" customWidth="1"/>
    <col min="3840" max="3840" width="6" style="4" customWidth="1"/>
    <col min="3841" max="3843" width="8.85546875" style="4"/>
    <col min="3844" max="3844" width="21" style="4" customWidth="1"/>
    <col min="3845" max="3847" width="15.5703125" style="4" customWidth="1"/>
    <col min="3848" max="4094" width="8.85546875" style="4"/>
    <col min="4095" max="4095" width="5.42578125" style="4" customWidth="1"/>
    <col min="4096" max="4096" width="6" style="4" customWidth="1"/>
    <col min="4097" max="4099" width="8.85546875" style="4"/>
    <col min="4100" max="4100" width="21" style="4" customWidth="1"/>
    <col min="4101" max="4103" width="15.5703125" style="4" customWidth="1"/>
    <col min="4104" max="4350" width="8.85546875" style="4"/>
    <col min="4351" max="4351" width="5.42578125" style="4" customWidth="1"/>
    <col min="4352" max="4352" width="6" style="4" customWidth="1"/>
    <col min="4353" max="4355" width="8.85546875" style="4"/>
    <col min="4356" max="4356" width="21" style="4" customWidth="1"/>
    <col min="4357" max="4359" width="15.5703125" style="4" customWidth="1"/>
    <col min="4360" max="4606" width="8.85546875" style="4"/>
    <col min="4607" max="4607" width="5.42578125" style="4" customWidth="1"/>
    <col min="4608" max="4608" width="6" style="4" customWidth="1"/>
    <col min="4609" max="4611" width="8.85546875" style="4"/>
    <col min="4612" max="4612" width="21" style="4" customWidth="1"/>
    <col min="4613" max="4615" width="15.5703125" style="4" customWidth="1"/>
    <col min="4616" max="4862" width="8.85546875" style="4"/>
    <col min="4863" max="4863" width="5.42578125" style="4" customWidth="1"/>
    <col min="4864" max="4864" width="6" style="4" customWidth="1"/>
    <col min="4865" max="4867" width="8.85546875" style="4"/>
    <col min="4868" max="4868" width="21" style="4" customWidth="1"/>
    <col min="4869" max="4871" width="15.5703125" style="4" customWidth="1"/>
    <col min="4872" max="5118" width="8.85546875" style="4"/>
    <col min="5119" max="5119" width="5.42578125" style="4" customWidth="1"/>
    <col min="5120" max="5120" width="6" style="4" customWidth="1"/>
    <col min="5121" max="5123" width="8.85546875" style="4"/>
    <col min="5124" max="5124" width="21" style="4" customWidth="1"/>
    <col min="5125" max="5127" width="15.5703125" style="4" customWidth="1"/>
    <col min="5128" max="5374" width="8.85546875" style="4"/>
    <col min="5375" max="5375" width="5.42578125" style="4" customWidth="1"/>
    <col min="5376" max="5376" width="6" style="4" customWidth="1"/>
    <col min="5377" max="5379" width="8.85546875" style="4"/>
    <col min="5380" max="5380" width="21" style="4" customWidth="1"/>
    <col min="5381" max="5383" width="15.5703125" style="4" customWidth="1"/>
    <col min="5384" max="5630" width="8.85546875" style="4"/>
    <col min="5631" max="5631" width="5.42578125" style="4" customWidth="1"/>
    <col min="5632" max="5632" width="6" style="4" customWidth="1"/>
    <col min="5633" max="5635" width="8.85546875" style="4"/>
    <col min="5636" max="5636" width="21" style="4" customWidth="1"/>
    <col min="5637" max="5639" width="15.5703125" style="4" customWidth="1"/>
    <col min="5640" max="5886" width="8.85546875" style="4"/>
    <col min="5887" max="5887" width="5.42578125" style="4" customWidth="1"/>
    <col min="5888" max="5888" width="6" style="4" customWidth="1"/>
    <col min="5889" max="5891" width="8.85546875" style="4"/>
    <col min="5892" max="5892" width="21" style="4" customWidth="1"/>
    <col min="5893" max="5895" width="15.5703125" style="4" customWidth="1"/>
    <col min="5896" max="6142" width="8.85546875" style="4"/>
    <col min="6143" max="6143" width="5.42578125" style="4" customWidth="1"/>
    <col min="6144" max="6144" width="6" style="4" customWidth="1"/>
    <col min="6145" max="6147" width="8.85546875" style="4"/>
    <col min="6148" max="6148" width="21" style="4" customWidth="1"/>
    <col min="6149" max="6151" width="15.5703125" style="4" customWidth="1"/>
    <col min="6152" max="6398" width="8.85546875" style="4"/>
    <col min="6399" max="6399" width="5.42578125" style="4" customWidth="1"/>
    <col min="6400" max="6400" width="6" style="4" customWidth="1"/>
    <col min="6401" max="6403" width="8.85546875" style="4"/>
    <col min="6404" max="6404" width="21" style="4" customWidth="1"/>
    <col min="6405" max="6407" width="15.5703125" style="4" customWidth="1"/>
    <col min="6408" max="6654" width="8.85546875" style="4"/>
    <col min="6655" max="6655" width="5.42578125" style="4" customWidth="1"/>
    <col min="6656" max="6656" width="6" style="4" customWidth="1"/>
    <col min="6657" max="6659" width="8.85546875" style="4"/>
    <col min="6660" max="6660" width="21" style="4" customWidth="1"/>
    <col min="6661" max="6663" width="15.5703125" style="4" customWidth="1"/>
    <col min="6664" max="6910" width="8.85546875" style="4"/>
    <col min="6911" max="6911" width="5.42578125" style="4" customWidth="1"/>
    <col min="6912" max="6912" width="6" style="4" customWidth="1"/>
    <col min="6913" max="6915" width="8.85546875" style="4"/>
    <col min="6916" max="6916" width="21" style="4" customWidth="1"/>
    <col min="6917" max="6919" width="15.5703125" style="4" customWidth="1"/>
    <col min="6920" max="7166" width="8.85546875" style="4"/>
    <col min="7167" max="7167" width="5.42578125" style="4" customWidth="1"/>
    <col min="7168" max="7168" width="6" style="4" customWidth="1"/>
    <col min="7169" max="7171" width="8.85546875" style="4"/>
    <col min="7172" max="7172" width="21" style="4" customWidth="1"/>
    <col min="7173" max="7175" width="15.5703125" style="4" customWidth="1"/>
    <col min="7176" max="7422" width="8.85546875" style="4"/>
    <col min="7423" max="7423" width="5.42578125" style="4" customWidth="1"/>
    <col min="7424" max="7424" width="6" style="4" customWidth="1"/>
    <col min="7425" max="7427" width="8.85546875" style="4"/>
    <col min="7428" max="7428" width="21" style="4" customWidth="1"/>
    <col min="7429" max="7431" width="15.5703125" style="4" customWidth="1"/>
    <col min="7432" max="7678" width="8.85546875" style="4"/>
    <col min="7679" max="7679" width="5.42578125" style="4" customWidth="1"/>
    <col min="7680" max="7680" width="6" style="4" customWidth="1"/>
    <col min="7681" max="7683" width="8.85546875" style="4"/>
    <col min="7684" max="7684" width="21" style="4" customWidth="1"/>
    <col min="7685" max="7687" width="15.5703125" style="4" customWidth="1"/>
    <col min="7688" max="7934" width="8.85546875" style="4"/>
    <col min="7935" max="7935" width="5.42578125" style="4" customWidth="1"/>
    <col min="7936" max="7936" width="6" style="4" customWidth="1"/>
    <col min="7937" max="7939" width="8.85546875" style="4"/>
    <col min="7940" max="7940" width="21" style="4" customWidth="1"/>
    <col min="7941" max="7943" width="15.5703125" style="4" customWidth="1"/>
    <col min="7944" max="8190" width="8.85546875" style="4"/>
    <col min="8191" max="8191" width="5.42578125" style="4" customWidth="1"/>
    <col min="8192" max="8192" width="6" style="4" customWidth="1"/>
    <col min="8193" max="8195" width="8.85546875" style="4"/>
    <col min="8196" max="8196" width="21" style="4" customWidth="1"/>
    <col min="8197" max="8199" width="15.5703125" style="4" customWidth="1"/>
    <col min="8200" max="8446" width="8.85546875" style="4"/>
    <col min="8447" max="8447" width="5.42578125" style="4" customWidth="1"/>
    <col min="8448" max="8448" width="6" style="4" customWidth="1"/>
    <col min="8449" max="8451" width="8.85546875" style="4"/>
    <col min="8452" max="8452" width="21" style="4" customWidth="1"/>
    <col min="8453" max="8455" width="15.5703125" style="4" customWidth="1"/>
    <col min="8456" max="8702" width="8.85546875" style="4"/>
    <col min="8703" max="8703" width="5.42578125" style="4" customWidth="1"/>
    <col min="8704" max="8704" width="6" style="4" customWidth="1"/>
    <col min="8705" max="8707" width="8.85546875" style="4"/>
    <col min="8708" max="8708" width="21" style="4" customWidth="1"/>
    <col min="8709" max="8711" width="15.5703125" style="4" customWidth="1"/>
    <col min="8712" max="8958" width="8.85546875" style="4"/>
    <col min="8959" max="8959" width="5.42578125" style="4" customWidth="1"/>
    <col min="8960" max="8960" width="6" style="4" customWidth="1"/>
    <col min="8961" max="8963" width="8.85546875" style="4"/>
    <col min="8964" max="8964" width="21" style="4" customWidth="1"/>
    <col min="8965" max="8967" width="15.5703125" style="4" customWidth="1"/>
    <col min="8968" max="9214" width="8.85546875" style="4"/>
    <col min="9215" max="9215" width="5.42578125" style="4" customWidth="1"/>
    <col min="9216" max="9216" width="6" style="4" customWidth="1"/>
    <col min="9217" max="9219" width="8.85546875" style="4"/>
    <col min="9220" max="9220" width="21" style="4" customWidth="1"/>
    <col min="9221" max="9223" width="15.5703125" style="4" customWidth="1"/>
    <col min="9224" max="9470" width="8.85546875" style="4"/>
    <col min="9471" max="9471" width="5.42578125" style="4" customWidth="1"/>
    <col min="9472" max="9472" width="6" style="4" customWidth="1"/>
    <col min="9473" max="9475" width="8.85546875" style="4"/>
    <col min="9476" max="9476" width="21" style="4" customWidth="1"/>
    <col min="9477" max="9479" width="15.5703125" style="4" customWidth="1"/>
    <col min="9480" max="9726" width="8.85546875" style="4"/>
    <col min="9727" max="9727" width="5.42578125" style="4" customWidth="1"/>
    <col min="9728" max="9728" width="6" style="4" customWidth="1"/>
    <col min="9729" max="9731" width="8.85546875" style="4"/>
    <col min="9732" max="9732" width="21" style="4" customWidth="1"/>
    <col min="9733" max="9735" width="15.5703125" style="4" customWidth="1"/>
    <col min="9736" max="9982" width="8.85546875" style="4"/>
    <col min="9983" max="9983" width="5.42578125" style="4" customWidth="1"/>
    <col min="9984" max="9984" width="6" style="4" customWidth="1"/>
    <col min="9985" max="9987" width="8.85546875" style="4"/>
    <col min="9988" max="9988" width="21" style="4" customWidth="1"/>
    <col min="9989" max="9991" width="15.5703125" style="4" customWidth="1"/>
    <col min="9992" max="10238" width="8.85546875" style="4"/>
    <col min="10239" max="10239" width="5.42578125" style="4" customWidth="1"/>
    <col min="10240" max="10240" width="6" style="4" customWidth="1"/>
    <col min="10241" max="10243" width="8.85546875" style="4"/>
    <col min="10244" max="10244" width="21" style="4" customWidth="1"/>
    <col min="10245" max="10247" width="15.5703125" style="4" customWidth="1"/>
    <col min="10248" max="10494" width="8.85546875" style="4"/>
    <col min="10495" max="10495" width="5.42578125" style="4" customWidth="1"/>
    <col min="10496" max="10496" width="6" style="4" customWidth="1"/>
    <col min="10497" max="10499" width="8.85546875" style="4"/>
    <col min="10500" max="10500" width="21" style="4" customWidth="1"/>
    <col min="10501" max="10503" width="15.5703125" style="4" customWidth="1"/>
    <col min="10504" max="10750" width="8.85546875" style="4"/>
    <col min="10751" max="10751" width="5.42578125" style="4" customWidth="1"/>
    <col min="10752" max="10752" width="6" style="4" customWidth="1"/>
    <col min="10753" max="10755" width="8.85546875" style="4"/>
    <col min="10756" max="10756" width="21" style="4" customWidth="1"/>
    <col min="10757" max="10759" width="15.5703125" style="4" customWidth="1"/>
    <col min="10760" max="11006" width="8.85546875" style="4"/>
    <col min="11007" max="11007" width="5.42578125" style="4" customWidth="1"/>
    <col min="11008" max="11008" width="6" style="4" customWidth="1"/>
    <col min="11009" max="11011" width="8.85546875" style="4"/>
    <col min="11012" max="11012" width="21" style="4" customWidth="1"/>
    <col min="11013" max="11015" width="15.5703125" style="4" customWidth="1"/>
    <col min="11016" max="11262" width="8.85546875" style="4"/>
    <col min="11263" max="11263" width="5.42578125" style="4" customWidth="1"/>
    <col min="11264" max="11264" width="6" style="4" customWidth="1"/>
    <col min="11265" max="11267" width="8.85546875" style="4"/>
    <col min="11268" max="11268" width="21" style="4" customWidth="1"/>
    <col min="11269" max="11271" width="15.5703125" style="4" customWidth="1"/>
    <col min="11272" max="11518" width="8.85546875" style="4"/>
    <col min="11519" max="11519" width="5.42578125" style="4" customWidth="1"/>
    <col min="11520" max="11520" width="6" style="4" customWidth="1"/>
    <col min="11521" max="11523" width="8.85546875" style="4"/>
    <col min="11524" max="11524" width="21" style="4" customWidth="1"/>
    <col min="11525" max="11527" width="15.5703125" style="4" customWidth="1"/>
    <col min="11528" max="11774" width="8.85546875" style="4"/>
    <col min="11775" max="11775" width="5.42578125" style="4" customWidth="1"/>
    <col min="11776" max="11776" width="6" style="4" customWidth="1"/>
    <col min="11777" max="11779" width="8.85546875" style="4"/>
    <col min="11780" max="11780" width="21" style="4" customWidth="1"/>
    <col min="11781" max="11783" width="15.5703125" style="4" customWidth="1"/>
    <col min="11784" max="12030" width="8.85546875" style="4"/>
    <col min="12031" max="12031" width="5.42578125" style="4" customWidth="1"/>
    <col min="12032" max="12032" width="6" style="4" customWidth="1"/>
    <col min="12033" max="12035" width="8.85546875" style="4"/>
    <col min="12036" max="12036" width="21" style="4" customWidth="1"/>
    <col min="12037" max="12039" width="15.5703125" style="4" customWidth="1"/>
    <col min="12040" max="12286" width="8.85546875" style="4"/>
    <col min="12287" max="12287" width="5.42578125" style="4" customWidth="1"/>
    <col min="12288" max="12288" width="6" style="4" customWidth="1"/>
    <col min="12289" max="12291" width="8.85546875" style="4"/>
    <col min="12292" max="12292" width="21" style="4" customWidth="1"/>
    <col min="12293" max="12295" width="15.5703125" style="4" customWidth="1"/>
    <col min="12296" max="12542" width="8.85546875" style="4"/>
    <col min="12543" max="12543" width="5.42578125" style="4" customWidth="1"/>
    <col min="12544" max="12544" width="6" style="4" customWidth="1"/>
    <col min="12545" max="12547" width="8.85546875" style="4"/>
    <col min="12548" max="12548" width="21" style="4" customWidth="1"/>
    <col min="12549" max="12551" width="15.5703125" style="4" customWidth="1"/>
    <col min="12552" max="12798" width="8.85546875" style="4"/>
    <col min="12799" max="12799" width="5.42578125" style="4" customWidth="1"/>
    <col min="12800" max="12800" width="6" style="4" customWidth="1"/>
    <col min="12801" max="12803" width="8.85546875" style="4"/>
    <col min="12804" max="12804" width="21" style="4" customWidth="1"/>
    <col min="12805" max="12807" width="15.5703125" style="4" customWidth="1"/>
    <col min="12808" max="13054" width="8.85546875" style="4"/>
    <col min="13055" max="13055" width="5.42578125" style="4" customWidth="1"/>
    <col min="13056" max="13056" width="6" style="4" customWidth="1"/>
    <col min="13057" max="13059" width="8.85546875" style="4"/>
    <col min="13060" max="13060" width="21" style="4" customWidth="1"/>
    <col min="13061" max="13063" width="15.5703125" style="4" customWidth="1"/>
    <col min="13064" max="13310" width="8.85546875" style="4"/>
    <col min="13311" max="13311" width="5.42578125" style="4" customWidth="1"/>
    <col min="13312" max="13312" width="6" style="4" customWidth="1"/>
    <col min="13313" max="13315" width="8.85546875" style="4"/>
    <col min="13316" max="13316" width="21" style="4" customWidth="1"/>
    <col min="13317" max="13319" width="15.5703125" style="4" customWidth="1"/>
    <col min="13320" max="13566" width="8.85546875" style="4"/>
    <col min="13567" max="13567" width="5.42578125" style="4" customWidth="1"/>
    <col min="13568" max="13568" width="6" style="4" customWidth="1"/>
    <col min="13569" max="13571" width="8.85546875" style="4"/>
    <col min="13572" max="13572" width="21" style="4" customWidth="1"/>
    <col min="13573" max="13575" width="15.5703125" style="4" customWidth="1"/>
    <col min="13576" max="13822" width="8.85546875" style="4"/>
    <col min="13823" max="13823" width="5.42578125" style="4" customWidth="1"/>
    <col min="13824" max="13824" width="6" style="4" customWidth="1"/>
    <col min="13825" max="13827" width="8.85546875" style="4"/>
    <col min="13828" max="13828" width="21" style="4" customWidth="1"/>
    <col min="13829" max="13831" width="15.5703125" style="4" customWidth="1"/>
    <col min="13832" max="14078" width="8.85546875" style="4"/>
    <col min="14079" max="14079" width="5.42578125" style="4" customWidth="1"/>
    <col min="14080" max="14080" width="6" style="4" customWidth="1"/>
    <col min="14081" max="14083" width="8.85546875" style="4"/>
    <col min="14084" max="14084" width="21" style="4" customWidth="1"/>
    <col min="14085" max="14087" width="15.5703125" style="4" customWidth="1"/>
    <col min="14088" max="14334" width="8.85546875" style="4"/>
    <col min="14335" max="14335" width="5.42578125" style="4" customWidth="1"/>
    <col min="14336" max="14336" width="6" style="4" customWidth="1"/>
    <col min="14337" max="14339" width="8.85546875" style="4"/>
    <col min="14340" max="14340" width="21" style="4" customWidth="1"/>
    <col min="14341" max="14343" width="15.5703125" style="4" customWidth="1"/>
    <col min="14344" max="14590" width="8.85546875" style="4"/>
    <col min="14591" max="14591" width="5.42578125" style="4" customWidth="1"/>
    <col min="14592" max="14592" width="6" style="4" customWidth="1"/>
    <col min="14593" max="14595" width="8.85546875" style="4"/>
    <col min="14596" max="14596" width="21" style="4" customWidth="1"/>
    <col min="14597" max="14599" width="15.5703125" style="4" customWidth="1"/>
    <col min="14600" max="14846" width="8.85546875" style="4"/>
    <col min="14847" max="14847" width="5.42578125" style="4" customWidth="1"/>
    <col min="14848" max="14848" width="6" style="4" customWidth="1"/>
    <col min="14849" max="14851" width="8.85546875" style="4"/>
    <col min="14852" max="14852" width="21" style="4" customWidth="1"/>
    <col min="14853" max="14855" width="15.5703125" style="4" customWidth="1"/>
    <col min="14856" max="15102" width="8.85546875" style="4"/>
    <col min="15103" max="15103" width="5.42578125" style="4" customWidth="1"/>
    <col min="15104" max="15104" width="6" style="4" customWidth="1"/>
    <col min="15105" max="15107" width="8.85546875" style="4"/>
    <col min="15108" max="15108" width="21" style="4" customWidth="1"/>
    <col min="15109" max="15111" width="15.5703125" style="4" customWidth="1"/>
    <col min="15112" max="15358" width="8.85546875" style="4"/>
    <col min="15359" max="15359" width="5.42578125" style="4" customWidth="1"/>
    <col min="15360" max="15360" width="6" style="4" customWidth="1"/>
    <col min="15361" max="15363" width="8.85546875" style="4"/>
    <col min="15364" max="15364" width="21" style="4" customWidth="1"/>
    <col min="15365" max="15367" width="15.5703125" style="4" customWidth="1"/>
    <col min="15368" max="15614" width="8.85546875" style="4"/>
    <col min="15615" max="15615" width="5.42578125" style="4" customWidth="1"/>
    <col min="15616" max="15616" width="6" style="4" customWidth="1"/>
    <col min="15617" max="15619" width="8.85546875" style="4"/>
    <col min="15620" max="15620" width="21" style="4" customWidth="1"/>
    <col min="15621" max="15623" width="15.5703125" style="4" customWidth="1"/>
    <col min="15624" max="15870" width="8.85546875" style="4"/>
    <col min="15871" max="15871" width="5.42578125" style="4" customWidth="1"/>
    <col min="15872" max="15872" width="6" style="4" customWidth="1"/>
    <col min="15873" max="15875" width="8.85546875" style="4"/>
    <col min="15876" max="15876" width="21" style="4" customWidth="1"/>
    <col min="15877" max="15879" width="15.5703125" style="4" customWidth="1"/>
    <col min="15880" max="16126" width="8.85546875" style="4"/>
    <col min="16127" max="16127" width="5.42578125" style="4" customWidth="1"/>
    <col min="16128" max="16128" width="6" style="4" customWidth="1"/>
    <col min="16129" max="16131" width="8.85546875" style="4"/>
    <col min="16132" max="16132" width="21" style="4" customWidth="1"/>
    <col min="16133" max="16135" width="15.5703125" style="4" customWidth="1"/>
    <col min="16136" max="16384" width="8.85546875" style="4"/>
  </cols>
  <sheetData>
    <row r="1" spans="1:10" ht="70.5" customHeight="1" x14ac:dyDescent="0.3">
      <c r="A1" s="2"/>
      <c r="B1" s="2"/>
      <c r="C1" s="2"/>
      <c r="D1" s="2"/>
      <c r="E1" s="2"/>
      <c r="F1" s="2"/>
      <c r="G1" s="159" t="s">
        <v>513</v>
      </c>
      <c r="H1" s="159"/>
      <c r="I1" s="159"/>
    </row>
    <row r="2" spans="1:10" ht="41.45" customHeight="1" x14ac:dyDescent="0.2">
      <c r="A2" s="173" t="s">
        <v>514</v>
      </c>
      <c r="B2" s="173"/>
      <c r="C2" s="173"/>
      <c r="D2" s="173"/>
      <c r="E2" s="173"/>
      <c r="F2" s="173"/>
      <c r="G2" s="173"/>
      <c r="H2" s="173"/>
      <c r="I2" s="173"/>
    </row>
    <row r="3" spans="1:10" ht="16.5" x14ac:dyDescent="0.25">
      <c r="A3" s="5"/>
      <c r="B3" s="6"/>
      <c r="C3" s="7"/>
      <c r="D3" s="7"/>
      <c r="E3" s="7"/>
      <c r="F3" s="7"/>
      <c r="G3" s="55"/>
      <c r="I3" s="55" t="s">
        <v>153</v>
      </c>
    </row>
    <row r="4" spans="1:10" ht="58.5" x14ac:dyDescent="0.25">
      <c r="A4" s="8" t="s">
        <v>24</v>
      </c>
      <c r="B4" s="8" t="s">
        <v>25</v>
      </c>
      <c r="C4" s="174" t="s">
        <v>26</v>
      </c>
      <c r="D4" s="175"/>
      <c r="E4" s="175"/>
      <c r="F4" s="175"/>
      <c r="G4" s="137" t="s">
        <v>90</v>
      </c>
      <c r="H4" s="137" t="s">
        <v>152</v>
      </c>
      <c r="I4" s="20" t="s">
        <v>154</v>
      </c>
    </row>
    <row r="5" spans="1:10" ht="12.75" x14ac:dyDescent="0.2">
      <c r="A5" s="9" t="s">
        <v>27</v>
      </c>
      <c r="B5" s="9" t="s">
        <v>28</v>
      </c>
      <c r="C5" s="176" t="s">
        <v>29</v>
      </c>
      <c r="D5" s="177"/>
      <c r="E5" s="177"/>
      <c r="F5" s="177"/>
      <c r="G5" s="10">
        <v>4</v>
      </c>
      <c r="H5" s="10">
        <v>5</v>
      </c>
      <c r="I5" s="10">
        <v>6</v>
      </c>
    </row>
    <row r="6" spans="1:10" ht="16.5" customHeight="1" x14ac:dyDescent="0.2">
      <c r="A6" s="178" t="s">
        <v>30</v>
      </c>
      <c r="B6" s="178"/>
      <c r="C6" s="178"/>
      <c r="D6" s="178"/>
      <c r="E6" s="178"/>
      <c r="F6" s="178"/>
      <c r="G6" s="50">
        <f>G7+G12+G14+G16+G19+G23+G26+G28+G32+G34</f>
        <v>96375730.049999997</v>
      </c>
      <c r="H6" s="50">
        <f>H7+H12+H14+H16+H19+H23+H26+H28+H32+H34</f>
        <v>95507465.120000005</v>
      </c>
      <c r="I6" s="84">
        <f>H6/G6*100</f>
        <v>99.099083421158483</v>
      </c>
      <c r="J6" s="36"/>
    </row>
    <row r="7" spans="1:10" ht="15.75" customHeight="1" x14ac:dyDescent="0.2">
      <c r="A7" s="11" t="s">
        <v>31</v>
      </c>
      <c r="B7" s="167" t="s">
        <v>32</v>
      </c>
      <c r="C7" s="168"/>
      <c r="D7" s="168"/>
      <c r="E7" s="168"/>
      <c r="F7" s="168"/>
      <c r="G7" s="12">
        <f>G8+G9+G11++G10</f>
        <v>25700334.509999998</v>
      </c>
      <c r="H7" s="12">
        <f>H8+H9+H11++H10</f>
        <v>25606434.509999998</v>
      </c>
      <c r="I7" s="84">
        <f t="shared" ref="I7:I36" si="0">H7/G7*100</f>
        <v>99.634635105766961</v>
      </c>
    </row>
    <row r="8" spans="1:10" ht="15.75" customHeight="1" x14ac:dyDescent="0.2">
      <c r="A8" s="11" t="s">
        <v>31</v>
      </c>
      <c r="B8" s="13" t="s">
        <v>33</v>
      </c>
      <c r="C8" s="171" t="s">
        <v>34</v>
      </c>
      <c r="D8" s="172"/>
      <c r="E8" s="172"/>
      <c r="F8" s="172"/>
      <c r="G8" s="14">
        <v>517631.2</v>
      </c>
      <c r="H8" s="14">
        <v>517631.2</v>
      </c>
      <c r="I8" s="84">
        <f t="shared" si="0"/>
        <v>100</v>
      </c>
    </row>
    <row r="9" spans="1:10" ht="15.75" customHeight="1" x14ac:dyDescent="0.2">
      <c r="A9" s="11" t="s">
        <v>31</v>
      </c>
      <c r="B9" s="13" t="s">
        <v>35</v>
      </c>
      <c r="C9" s="171" t="s">
        <v>36</v>
      </c>
      <c r="D9" s="172"/>
      <c r="E9" s="172"/>
      <c r="F9" s="172"/>
      <c r="G9" s="14">
        <v>18042555.800000001</v>
      </c>
      <c r="H9" s="14">
        <v>17949555.800000001</v>
      </c>
      <c r="I9" s="84">
        <f t="shared" si="0"/>
        <v>99.484551961313599</v>
      </c>
    </row>
    <row r="10" spans="1:10" ht="15.75" customHeight="1" x14ac:dyDescent="0.2">
      <c r="A10" s="11" t="s">
        <v>31</v>
      </c>
      <c r="B10" s="13" t="s">
        <v>108</v>
      </c>
      <c r="C10" s="171" t="s">
        <v>490</v>
      </c>
      <c r="D10" s="172"/>
      <c r="E10" s="172"/>
      <c r="F10" s="172"/>
      <c r="G10" s="14">
        <v>78850</v>
      </c>
      <c r="H10" s="14">
        <v>77950</v>
      </c>
      <c r="I10" s="84">
        <f>H10/G10*100</f>
        <v>98.858592263792005</v>
      </c>
    </row>
    <row r="11" spans="1:10" ht="15.75" customHeight="1" x14ac:dyDescent="0.2">
      <c r="A11" s="11" t="s">
        <v>31</v>
      </c>
      <c r="B11" s="13" t="s">
        <v>37</v>
      </c>
      <c r="C11" s="171" t="s">
        <v>38</v>
      </c>
      <c r="D11" s="172"/>
      <c r="E11" s="172"/>
      <c r="F11" s="172"/>
      <c r="G11" s="14">
        <v>7061297.5099999998</v>
      </c>
      <c r="H11" s="14">
        <v>7061297.5099999998</v>
      </c>
      <c r="I11" s="84">
        <f t="shared" si="0"/>
        <v>100</v>
      </c>
    </row>
    <row r="12" spans="1:10" ht="15.75" customHeight="1" x14ac:dyDescent="0.2">
      <c r="A12" s="11" t="s">
        <v>39</v>
      </c>
      <c r="B12" s="167" t="s">
        <v>40</v>
      </c>
      <c r="C12" s="168"/>
      <c r="D12" s="168"/>
      <c r="E12" s="168"/>
      <c r="F12" s="168"/>
      <c r="G12" s="12">
        <f>G13</f>
        <v>561368</v>
      </c>
      <c r="H12" s="12">
        <f>H13</f>
        <v>561368</v>
      </c>
      <c r="I12" s="84">
        <f t="shared" si="0"/>
        <v>100</v>
      </c>
    </row>
    <row r="13" spans="1:10" ht="15.75" customHeight="1" x14ac:dyDescent="0.2">
      <c r="A13" s="11" t="s">
        <v>39</v>
      </c>
      <c r="B13" s="13" t="s">
        <v>33</v>
      </c>
      <c r="C13" s="171" t="s">
        <v>41</v>
      </c>
      <c r="D13" s="171"/>
      <c r="E13" s="171"/>
      <c r="F13" s="171"/>
      <c r="G13" s="14">
        <v>561368</v>
      </c>
      <c r="H13" s="14">
        <v>561368</v>
      </c>
      <c r="I13" s="84">
        <f t="shared" si="0"/>
        <v>100</v>
      </c>
    </row>
    <row r="14" spans="1:10" ht="15.75" customHeight="1" x14ac:dyDescent="0.2">
      <c r="A14" s="11"/>
      <c r="B14" s="167" t="s">
        <v>42</v>
      </c>
      <c r="C14" s="168"/>
      <c r="D14" s="168"/>
      <c r="E14" s="168"/>
      <c r="F14" s="168"/>
      <c r="G14" s="12">
        <f>G15</f>
        <v>725493.96</v>
      </c>
      <c r="H14" s="12">
        <f>H15</f>
        <v>724987.92</v>
      </c>
      <c r="I14" s="84">
        <f t="shared" si="0"/>
        <v>99.930248902416778</v>
      </c>
    </row>
    <row r="15" spans="1:10" ht="15.75" customHeight="1" x14ac:dyDescent="0.2">
      <c r="A15" s="11" t="s">
        <v>33</v>
      </c>
      <c r="B15" s="13" t="s">
        <v>44</v>
      </c>
      <c r="C15" s="171" t="s">
        <v>45</v>
      </c>
      <c r="D15" s="171"/>
      <c r="E15" s="171"/>
      <c r="F15" s="171"/>
      <c r="G15" s="14">
        <v>725493.96</v>
      </c>
      <c r="H15" s="14">
        <v>724987.92</v>
      </c>
      <c r="I15" s="84">
        <f t="shared" si="0"/>
        <v>99.930248902416778</v>
      </c>
    </row>
    <row r="16" spans="1:10" ht="15.75" customHeight="1" x14ac:dyDescent="0.2">
      <c r="A16" s="11" t="s">
        <v>35</v>
      </c>
      <c r="B16" s="167" t="s">
        <v>46</v>
      </c>
      <c r="C16" s="167"/>
      <c r="D16" s="167"/>
      <c r="E16" s="167"/>
      <c r="F16" s="167"/>
      <c r="G16" s="15">
        <f>G17+G18</f>
        <v>15560113.42</v>
      </c>
      <c r="H16" s="15">
        <f>H17+H18</f>
        <v>15560113.42</v>
      </c>
      <c r="I16" s="84">
        <f t="shared" si="0"/>
        <v>100</v>
      </c>
    </row>
    <row r="17" spans="1:9" ht="15.75" customHeight="1" x14ac:dyDescent="0.2">
      <c r="A17" s="11" t="s">
        <v>35</v>
      </c>
      <c r="B17" s="16" t="s">
        <v>43</v>
      </c>
      <c r="C17" s="169" t="s">
        <v>47</v>
      </c>
      <c r="D17" s="170"/>
      <c r="E17" s="170"/>
      <c r="F17" s="170"/>
      <c r="G17" s="17">
        <v>15333503.51</v>
      </c>
      <c r="H17" s="17">
        <v>15333503.51</v>
      </c>
      <c r="I17" s="84">
        <f t="shared" si="0"/>
        <v>100</v>
      </c>
    </row>
    <row r="18" spans="1:9" ht="15.75" customHeight="1" x14ac:dyDescent="0.2">
      <c r="A18" s="18" t="s">
        <v>35</v>
      </c>
      <c r="B18" s="16" t="s">
        <v>9</v>
      </c>
      <c r="C18" s="169" t="s">
        <v>48</v>
      </c>
      <c r="D18" s="170"/>
      <c r="E18" s="170"/>
      <c r="F18" s="170"/>
      <c r="G18" s="17">
        <v>226609.91</v>
      </c>
      <c r="H18" s="17">
        <v>226609.91</v>
      </c>
      <c r="I18" s="84">
        <f t="shared" si="0"/>
        <v>100</v>
      </c>
    </row>
    <row r="19" spans="1:9" ht="15.75" customHeight="1" x14ac:dyDescent="0.2">
      <c r="A19" s="11" t="s">
        <v>49</v>
      </c>
      <c r="B19" s="167" t="s">
        <v>50</v>
      </c>
      <c r="C19" s="168"/>
      <c r="D19" s="168"/>
      <c r="E19" s="168"/>
      <c r="F19" s="168"/>
      <c r="G19" s="15">
        <f>G22+G21+G20</f>
        <v>24738596.75</v>
      </c>
      <c r="H19" s="15">
        <f>H22+H21+H20</f>
        <v>23964986.850000001</v>
      </c>
      <c r="I19" s="84">
        <f t="shared" si="0"/>
        <v>96.87286264529132</v>
      </c>
    </row>
    <row r="20" spans="1:9" ht="15.75" customHeight="1" x14ac:dyDescent="0.2">
      <c r="A20" s="11" t="s">
        <v>49</v>
      </c>
      <c r="B20" s="13" t="s">
        <v>31</v>
      </c>
      <c r="C20" s="171" t="s">
        <v>51</v>
      </c>
      <c r="D20" s="172"/>
      <c r="E20" s="172"/>
      <c r="F20" s="172"/>
      <c r="G20" s="17">
        <v>506194.85</v>
      </c>
      <c r="H20" s="17">
        <v>506194.85</v>
      </c>
      <c r="I20" s="84">
        <f t="shared" si="0"/>
        <v>100</v>
      </c>
    </row>
    <row r="21" spans="1:9" ht="15.75" customHeight="1" x14ac:dyDescent="0.2">
      <c r="A21" s="11" t="s">
        <v>49</v>
      </c>
      <c r="B21" s="13" t="s">
        <v>39</v>
      </c>
      <c r="C21" s="171" t="s">
        <v>52</v>
      </c>
      <c r="D21" s="172"/>
      <c r="E21" s="172"/>
      <c r="F21" s="172"/>
      <c r="G21" s="17">
        <v>8017788.3499999996</v>
      </c>
      <c r="H21" s="17">
        <v>8017788.3499999996</v>
      </c>
      <c r="I21" s="84">
        <f t="shared" si="0"/>
        <v>100</v>
      </c>
    </row>
    <row r="22" spans="1:9" ht="15.75" customHeight="1" x14ac:dyDescent="0.2">
      <c r="A22" s="11" t="s">
        <v>49</v>
      </c>
      <c r="B22" s="13" t="s">
        <v>33</v>
      </c>
      <c r="C22" s="171" t="s">
        <v>53</v>
      </c>
      <c r="D22" s="172"/>
      <c r="E22" s="172"/>
      <c r="F22" s="172"/>
      <c r="G22" s="19">
        <v>16214613.550000001</v>
      </c>
      <c r="H22" s="19">
        <v>15441003.65</v>
      </c>
      <c r="I22" s="84">
        <f t="shared" si="0"/>
        <v>95.22893408705383</v>
      </c>
    </row>
    <row r="23" spans="1:9" ht="15.6" customHeight="1" x14ac:dyDescent="0.2">
      <c r="A23" s="11" t="s">
        <v>108</v>
      </c>
      <c r="B23" s="167" t="s">
        <v>109</v>
      </c>
      <c r="C23" s="168"/>
      <c r="D23" s="168"/>
      <c r="E23" s="168"/>
      <c r="F23" s="168"/>
      <c r="G23" s="49">
        <f>G24+G25</f>
        <v>111925</v>
      </c>
      <c r="H23" s="49">
        <f>H24+H25</f>
        <v>111925</v>
      </c>
      <c r="I23" s="84">
        <f t="shared" si="0"/>
        <v>100</v>
      </c>
    </row>
    <row r="24" spans="1:9" ht="15.75" customHeight="1" x14ac:dyDescent="0.2">
      <c r="A24" s="11" t="s">
        <v>108</v>
      </c>
      <c r="B24" s="13" t="s">
        <v>49</v>
      </c>
      <c r="C24" s="179" t="s">
        <v>107</v>
      </c>
      <c r="D24" s="180"/>
      <c r="E24" s="180"/>
      <c r="F24" s="181"/>
      <c r="G24" s="19">
        <v>51925</v>
      </c>
      <c r="H24" s="19">
        <v>51925</v>
      </c>
      <c r="I24" s="84">
        <f t="shared" si="0"/>
        <v>100</v>
      </c>
    </row>
    <row r="25" spans="1:9" ht="15.75" customHeight="1" x14ac:dyDescent="0.2">
      <c r="A25" s="11" t="s">
        <v>108</v>
      </c>
      <c r="B25" s="13" t="s">
        <v>108</v>
      </c>
      <c r="C25" s="171" t="s">
        <v>468</v>
      </c>
      <c r="D25" s="172"/>
      <c r="E25" s="172"/>
      <c r="F25" s="172"/>
      <c r="G25" s="17">
        <v>60000</v>
      </c>
      <c r="H25" s="17">
        <v>60000</v>
      </c>
      <c r="I25" s="84">
        <f t="shared" si="0"/>
        <v>100</v>
      </c>
    </row>
    <row r="26" spans="1:9" ht="15.75" customHeight="1" x14ac:dyDescent="0.2">
      <c r="A26" s="11" t="s">
        <v>54</v>
      </c>
      <c r="B26" s="167" t="s">
        <v>55</v>
      </c>
      <c r="C26" s="168"/>
      <c r="D26" s="168"/>
      <c r="E26" s="168"/>
      <c r="F26" s="168"/>
      <c r="G26" s="12">
        <f>G27</f>
        <v>18851172.710000001</v>
      </c>
      <c r="H26" s="12">
        <f>H27</f>
        <v>18850923.719999999</v>
      </c>
      <c r="I26" s="84">
        <f t="shared" si="0"/>
        <v>99.998679180315037</v>
      </c>
    </row>
    <row r="27" spans="1:9" ht="15.75" customHeight="1" x14ac:dyDescent="0.2">
      <c r="A27" s="11" t="s">
        <v>54</v>
      </c>
      <c r="B27" s="13" t="s">
        <v>31</v>
      </c>
      <c r="C27" s="171" t="s">
        <v>56</v>
      </c>
      <c r="D27" s="172"/>
      <c r="E27" s="172"/>
      <c r="F27" s="172"/>
      <c r="G27" s="14">
        <f>13274985.47+5576187.24</f>
        <v>18851172.710000001</v>
      </c>
      <c r="H27" s="14">
        <f>13274736.48+5576187.24</f>
        <v>18850923.719999999</v>
      </c>
      <c r="I27" s="84">
        <f t="shared" si="0"/>
        <v>99.998679180315037</v>
      </c>
    </row>
    <row r="28" spans="1:9" ht="15.75" customHeight="1" x14ac:dyDescent="0.2">
      <c r="A28" s="11" t="s">
        <v>57</v>
      </c>
      <c r="B28" s="167" t="s">
        <v>58</v>
      </c>
      <c r="C28" s="168"/>
      <c r="D28" s="168"/>
      <c r="E28" s="168"/>
      <c r="F28" s="168"/>
      <c r="G28" s="12">
        <f>G30+G31+G29</f>
        <v>955841.7</v>
      </c>
      <c r="H28" s="12">
        <f>H30+H31+H29</f>
        <v>955841.7</v>
      </c>
      <c r="I28" s="84">
        <f t="shared" si="0"/>
        <v>100</v>
      </c>
    </row>
    <row r="29" spans="1:9" ht="15.75" customHeight="1" x14ac:dyDescent="0.25">
      <c r="A29" s="20">
        <v>10</v>
      </c>
      <c r="B29" s="13" t="s">
        <v>31</v>
      </c>
      <c r="C29" s="169" t="s">
        <v>59</v>
      </c>
      <c r="D29" s="170"/>
      <c r="E29" s="170"/>
      <c r="F29" s="170"/>
      <c r="G29" s="14">
        <v>489637.04</v>
      </c>
      <c r="H29" s="14">
        <v>489637.04</v>
      </c>
      <c r="I29" s="84">
        <f t="shared" si="0"/>
        <v>100</v>
      </c>
    </row>
    <row r="30" spans="1:9" ht="15.75" customHeight="1" x14ac:dyDescent="0.2">
      <c r="A30" s="11" t="s">
        <v>57</v>
      </c>
      <c r="B30" s="13" t="s">
        <v>33</v>
      </c>
      <c r="C30" s="169" t="s">
        <v>60</v>
      </c>
      <c r="D30" s="170"/>
      <c r="E30" s="170"/>
      <c r="F30" s="170"/>
      <c r="G30" s="14">
        <v>100442.55</v>
      </c>
      <c r="H30" s="14">
        <v>100442.55</v>
      </c>
      <c r="I30" s="84">
        <f t="shared" si="0"/>
        <v>100</v>
      </c>
    </row>
    <row r="31" spans="1:9" ht="15.75" customHeight="1" x14ac:dyDescent="0.25">
      <c r="A31" s="20">
        <v>10</v>
      </c>
      <c r="B31" s="13" t="s">
        <v>61</v>
      </c>
      <c r="C31" s="169" t="s">
        <v>62</v>
      </c>
      <c r="D31" s="170"/>
      <c r="E31" s="170"/>
      <c r="F31" s="170"/>
      <c r="G31" s="14">
        <v>365762.11</v>
      </c>
      <c r="H31" s="14">
        <v>365762.11</v>
      </c>
      <c r="I31" s="84">
        <f t="shared" si="0"/>
        <v>100</v>
      </c>
    </row>
    <row r="32" spans="1:9" ht="15.75" customHeight="1" x14ac:dyDescent="0.25">
      <c r="A32" s="20">
        <v>11</v>
      </c>
      <c r="B32" s="167" t="s">
        <v>63</v>
      </c>
      <c r="C32" s="168"/>
      <c r="D32" s="168"/>
      <c r="E32" s="168"/>
      <c r="F32" s="168"/>
      <c r="G32" s="12">
        <f>G33</f>
        <v>8972586</v>
      </c>
      <c r="H32" s="12">
        <f>H33</f>
        <v>8972586</v>
      </c>
      <c r="I32" s="84">
        <f t="shared" si="0"/>
        <v>100</v>
      </c>
    </row>
    <row r="33" spans="1:9" ht="15.75" customHeight="1" x14ac:dyDescent="0.25">
      <c r="A33" s="20">
        <v>11</v>
      </c>
      <c r="B33" s="13" t="s">
        <v>31</v>
      </c>
      <c r="C33" s="169" t="s">
        <v>64</v>
      </c>
      <c r="D33" s="170"/>
      <c r="E33" s="170"/>
      <c r="F33" s="170"/>
      <c r="G33" s="14">
        <v>8972586</v>
      </c>
      <c r="H33" s="14">
        <v>8972586</v>
      </c>
      <c r="I33" s="84">
        <f t="shared" si="0"/>
        <v>100</v>
      </c>
    </row>
    <row r="34" spans="1:9" ht="15.75" customHeight="1" x14ac:dyDescent="0.25">
      <c r="A34" s="20">
        <v>12</v>
      </c>
      <c r="B34" s="167" t="s">
        <v>65</v>
      </c>
      <c r="C34" s="168"/>
      <c r="D34" s="168"/>
      <c r="E34" s="168"/>
      <c r="F34" s="168"/>
      <c r="G34" s="12">
        <f>G36+G35</f>
        <v>198298</v>
      </c>
      <c r="H34" s="12">
        <f>H36+H35</f>
        <v>198298</v>
      </c>
      <c r="I34" s="84">
        <f t="shared" si="0"/>
        <v>100</v>
      </c>
    </row>
    <row r="35" spans="1:9" ht="15.75" customHeight="1" x14ac:dyDescent="0.25">
      <c r="A35" s="20">
        <v>12</v>
      </c>
      <c r="B35" s="13" t="s">
        <v>31</v>
      </c>
      <c r="C35" s="169" t="s">
        <v>151</v>
      </c>
      <c r="D35" s="170"/>
      <c r="E35" s="170"/>
      <c r="F35" s="170"/>
      <c r="G35" s="14">
        <v>83712</v>
      </c>
      <c r="H35" s="14">
        <v>83712</v>
      </c>
      <c r="I35" s="84">
        <f t="shared" si="0"/>
        <v>100</v>
      </c>
    </row>
    <row r="36" spans="1:9" x14ac:dyDescent="0.25">
      <c r="A36" s="20">
        <v>12</v>
      </c>
      <c r="B36" s="13" t="s">
        <v>39</v>
      </c>
      <c r="C36" s="169" t="s">
        <v>66</v>
      </c>
      <c r="D36" s="170"/>
      <c r="E36" s="170"/>
      <c r="F36" s="170"/>
      <c r="G36" s="14">
        <v>114586</v>
      </c>
      <c r="H36" s="14">
        <v>114586</v>
      </c>
      <c r="I36" s="84">
        <f t="shared" si="0"/>
        <v>100</v>
      </c>
    </row>
  </sheetData>
  <mergeCells count="35">
    <mergeCell ref="C36:F36"/>
    <mergeCell ref="C15:F15"/>
    <mergeCell ref="B16:F16"/>
    <mergeCell ref="C18:F18"/>
    <mergeCell ref="B19:F19"/>
    <mergeCell ref="C22:F22"/>
    <mergeCell ref="C20:F20"/>
    <mergeCell ref="C21:F21"/>
    <mergeCell ref="B23:F23"/>
    <mergeCell ref="C25:F25"/>
    <mergeCell ref="B26:F26"/>
    <mergeCell ref="C27:F27"/>
    <mergeCell ref="C35:F35"/>
    <mergeCell ref="C29:F29"/>
    <mergeCell ref="C30:F30"/>
    <mergeCell ref="C24:F24"/>
    <mergeCell ref="G1:I1"/>
    <mergeCell ref="A2:I2"/>
    <mergeCell ref="C8:F8"/>
    <mergeCell ref="C4:F4"/>
    <mergeCell ref="C5:F5"/>
    <mergeCell ref="A6:F6"/>
    <mergeCell ref="B7:F7"/>
    <mergeCell ref="C9:F9"/>
    <mergeCell ref="C17:F17"/>
    <mergeCell ref="C10:F10"/>
    <mergeCell ref="C11:F11"/>
    <mergeCell ref="B12:F12"/>
    <mergeCell ref="C13:F13"/>
    <mergeCell ref="B14:F14"/>
    <mergeCell ref="B28:F28"/>
    <mergeCell ref="C31:F31"/>
    <mergeCell ref="B32:F32"/>
    <mergeCell ref="C33:F33"/>
    <mergeCell ref="B34:F34"/>
  </mergeCell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прил 1</vt:lpstr>
      <vt:lpstr>прил 2</vt:lpstr>
      <vt:lpstr>прил 3</vt:lpstr>
      <vt:lpstr>прил 4</vt:lpstr>
      <vt:lpstr>прил 5</vt:lpstr>
      <vt:lpstr>прил 6</vt:lpstr>
      <vt:lpstr>прил 7</vt:lpstr>
      <vt:lpstr> прил 8</vt:lpstr>
      <vt:lpstr>'прил 2'!Область_печати</vt:lpstr>
      <vt:lpstr>'прил 3'!Область_печати</vt:lpstr>
      <vt:lpstr>'прил 4'!Область_печати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Годунова</dc:creator>
  <cp:lastModifiedBy>GL-BUH</cp:lastModifiedBy>
  <cp:lastPrinted>2025-03-21T08:20:40Z</cp:lastPrinted>
  <dcterms:created xsi:type="dcterms:W3CDTF">2018-01-16T11:17:49Z</dcterms:created>
  <dcterms:modified xsi:type="dcterms:W3CDTF">2025-03-21T08:24:57Z</dcterms:modified>
</cp:coreProperties>
</file>