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2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1">'Прил 2'!$A$1:$H$192</definedName>
    <definedName name="_xlnm.Print_Area" localSheetId="2">'Прил 3'!$A$1:$F$239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E165" i="11" l="1"/>
  <c r="E164" i="11" s="1"/>
  <c r="D165" i="11"/>
  <c r="D164" i="11" s="1"/>
  <c r="E176" i="11"/>
  <c r="D176" i="11"/>
  <c r="E134" i="11"/>
  <c r="D134" i="11"/>
  <c r="D133" i="11" s="1"/>
  <c r="E133" i="11"/>
  <c r="F103" i="10"/>
  <c r="F102" i="10" s="1"/>
  <c r="F100" i="10"/>
  <c r="F99" i="10" s="1"/>
  <c r="E103" i="10"/>
  <c r="E102" i="10" s="1"/>
  <c r="E99" i="10"/>
  <c r="E100" i="10"/>
  <c r="E108" i="11"/>
  <c r="E107" i="11" s="1"/>
  <c r="D108" i="11"/>
  <c r="D107" i="11" s="1"/>
  <c r="E105" i="11"/>
  <c r="E104" i="11" s="1"/>
  <c r="D105" i="11"/>
  <c r="D104" i="11" s="1"/>
  <c r="E41" i="11"/>
  <c r="D41" i="11"/>
  <c r="F65" i="10" l="1"/>
  <c r="F21" i="10"/>
  <c r="E191" i="10"/>
  <c r="E196" i="10"/>
  <c r="F189" i="10"/>
  <c r="E189" i="10"/>
  <c r="E186" i="10"/>
  <c r="F184" i="10"/>
  <c r="F186" i="10" s="1"/>
  <c r="E184" i="10"/>
  <c r="F157" i="10"/>
  <c r="F156" i="10" s="1"/>
  <c r="E157" i="10"/>
  <c r="E156" i="10" s="1"/>
  <c r="F126" i="10"/>
  <c r="F125" i="10" s="1"/>
  <c r="F120" i="10"/>
  <c r="F119" i="10" s="1"/>
  <c r="E126" i="10"/>
  <c r="E125" i="10" s="1"/>
  <c r="E120" i="10"/>
  <c r="E119" i="10" s="1"/>
  <c r="E65" i="10"/>
  <c r="E45" i="10"/>
  <c r="F40" i="10"/>
  <c r="E40" i="10"/>
  <c r="F19" i="10"/>
  <c r="E19" i="10"/>
  <c r="E21" i="10" s="1"/>
  <c r="F12" i="10"/>
  <c r="E12" i="10"/>
  <c r="E162" i="11" l="1"/>
  <c r="E161" i="11" s="1"/>
  <c r="D162" i="11"/>
  <c r="D161" i="11"/>
  <c r="E159" i="11" l="1"/>
  <c r="E158" i="11" s="1"/>
  <c r="D159" i="11"/>
  <c r="D158" i="11" s="1"/>
  <c r="E125" i="11"/>
  <c r="E124" i="11" s="1"/>
  <c r="D125" i="11"/>
  <c r="D124" i="11" s="1"/>
  <c r="E112" i="11"/>
  <c r="E111" i="11" s="1"/>
  <c r="E110" i="11" s="1"/>
  <c r="E187" i="11"/>
  <c r="E185" i="11"/>
  <c r="E180" i="11"/>
  <c r="E179" i="11" s="1"/>
  <c r="E178" i="11" s="1"/>
  <c r="E174" i="11"/>
  <c r="E173" i="11" s="1"/>
  <c r="E169" i="11"/>
  <c r="E168" i="11" s="1"/>
  <c r="E167" i="11" s="1"/>
  <c r="E156" i="11"/>
  <c r="E155" i="11" s="1"/>
  <c r="E154" i="11" s="1"/>
  <c r="E151" i="11"/>
  <c r="E148" i="11"/>
  <c r="E143" i="11"/>
  <c r="E142" i="11" s="1"/>
  <c r="E141" i="11" s="1"/>
  <c r="E140" i="11" s="1"/>
  <c r="E138" i="11"/>
  <c r="E137" i="11" s="1"/>
  <c r="E136" i="11" s="1"/>
  <c r="E132" i="11" s="1"/>
  <c r="E131" i="11" s="1"/>
  <c r="E129" i="11"/>
  <c r="E128" i="11" s="1"/>
  <c r="E127" i="11" s="1"/>
  <c r="E122" i="11"/>
  <c r="E121" i="11" s="1"/>
  <c r="E117" i="11"/>
  <c r="E116" i="11" s="1"/>
  <c r="E115" i="11" s="1"/>
  <c r="E114" i="11" s="1"/>
  <c r="E103" i="11" s="1"/>
  <c r="E99" i="11"/>
  <c r="E98" i="11" s="1"/>
  <c r="E97" i="11" s="1"/>
  <c r="E96" i="11" s="1"/>
  <c r="E94" i="11"/>
  <c r="E93" i="11" s="1"/>
  <c r="E92" i="11" s="1"/>
  <c r="E89" i="11"/>
  <c r="E87" i="11"/>
  <c r="E84" i="11"/>
  <c r="E82" i="11"/>
  <c r="E76" i="11"/>
  <c r="E75" i="11" s="1"/>
  <c r="E74" i="11" s="1"/>
  <c r="E72" i="11"/>
  <c r="E71" i="11" s="1"/>
  <c r="E69" i="11"/>
  <c r="E68" i="11" s="1"/>
  <c r="E64" i="11"/>
  <c r="E63" i="11" s="1"/>
  <c r="E62" i="11" s="1"/>
  <c r="E59" i="11"/>
  <c r="E58" i="11" s="1"/>
  <c r="E57" i="11" s="1"/>
  <c r="E56" i="11" s="1"/>
  <c r="E54" i="11"/>
  <c r="E53" i="11" s="1"/>
  <c r="E48" i="11"/>
  <c r="E46" i="11"/>
  <c r="E39" i="11"/>
  <c r="E37" i="11"/>
  <c r="E35" i="11"/>
  <c r="E32" i="11"/>
  <c r="E31" i="11" s="1"/>
  <c r="E29" i="11"/>
  <c r="E27" i="11"/>
  <c r="E23" i="11"/>
  <c r="E22" i="11" s="1"/>
  <c r="E21" i="11" s="1"/>
  <c r="E19" i="11"/>
  <c r="E17" i="11"/>
  <c r="E15" i="11"/>
  <c r="E11" i="11"/>
  <c r="E10" i="11" s="1"/>
  <c r="E9" i="11" s="1"/>
  <c r="D187" i="11"/>
  <c r="D185" i="11"/>
  <c r="D180" i="11"/>
  <c r="D179" i="11" s="1"/>
  <c r="D178" i="11" s="1"/>
  <c r="D174" i="11"/>
  <c r="D173" i="11" s="1"/>
  <c r="D169" i="11"/>
  <c r="D168" i="11" s="1"/>
  <c r="D167" i="11" s="1"/>
  <c r="D156" i="11"/>
  <c r="D155" i="11" s="1"/>
  <c r="D154" i="11" s="1"/>
  <c r="D151" i="11"/>
  <c r="D148" i="11"/>
  <c r="D143" i="11"/>
  <c r="D142" i="11" s="1"/>
  <c r="D141" i="11" s="1"/>
  <c r="D140" i="11" s="1"/>
  <c r="D138" i="11"/>
  <c r="D137" i="11" s="1"/>
  <c r="D136" i="11" s="1"/>
  <c r="D129" i="11"/>
  <c r="D128" i="11" s="1"/>
  <c r="D127" i="11" s="1"/>
  <c r="D122" i="11"/>
  <c r="D121" i="11" s="1"/>
  <c r="D117" i="11"/>
  <c r="D116" i="11" s="1"/>
  <c r="D115" i="11" s="1"/>
  <c r="D114" i="11" s="1"/>
  <c r="D112" i="11"/>
  <c r="D111" i="11" s="1"/>
  <c r="D110" i="11" s="1"/>
  <c r="D99" i="11"/>
  <c r="D98" i="11" s="1"/>
  <c r="D97" i="11" s="1"/>
  <c r="D96" i="11" s="1"/>
  <c r="D94" i="11"/>
  <c r="D93" i="11" s="1"/>
  <c r="D92" i="11" s="1"/>
  <c r="D89" i="11"/>
  <c r="D87" i="11"/>
  <c r="D84" i="11"/>
  <c r="D82" i="11"/>
  <c r="D76" i="11"/>
  <c r="D75" i="11" s="1"/>
  <c r="D74" i="11" s="1"/>
  <c r="D72" i="11"/>
  <c r="D71" i="11" s="1"/>
  <c r="D69" i="11"/>
  <c r="D68" i="11" s="1"/>
  <c r="D64" i="11"/>
  <c r="D63" i="11" s="1"/>
  <c r="D62" i="11" s="1"/>
  <c r="D59" i="11"/>
  <c r="D58" i="11" s="1"/>
  <c r="D57" i="11" s="1"/>
  <c r="D56" i="11" s="1"/>
  <c r="D54" i="11"/>
  <c r="D53" i="11" s="1"/>
  <c r="D51" i="11" s="1"/>
  <c r="D50" i="11" s="1"/>
  <c r="D48" i="11"/>
  <c r="D46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43" i="10"/>
  <c r="F142" i="10" s="1"/>
  <c r="E143" i="10"/>
  <c r="E142" i="10" s="1"/>
  <c r="F93" i="10"/>
  <c r="F89" i="10" s="1"/>
  <c r="F57" i="10"/>
  <c r="F56" i="10" s="1"/>
  <c r="E57" i="10"/>
  <c r="E56" i="10" s="1"/>
  <c r="F238" i="10"/>
  <c r="F237" i="10" s="1"/>
  <c r="F236" i="10" s="1"/>
  <c r="F235" i="10" s="1"/>
  <c r="F233" i="10"/>
  <c r="F232" i="10" s="1"/>
  <c r="F231" i="10" s="1"/>
  <c r="F228" i="10"/>
  <c r="F227" i="10" s="1"/>
  <c r="F226" i="10" s="1"/>
  <c r="F225" i="10" s="1"/>
  <c r="F224" i="10" s="1"/>
  <c r="F223" i="10" s="1"/>
  <c r="F221" i="10"/>
  <c r="F219" i="10"/>
  <c r="F217" i="10"/>
  <c r="F210" i="10"/>
  <c r="F209" i="10" s="1"/>
  <c r="F208" i="10" s="1"/>
  <c r="F207" i="10" s="1"/>
  <c r="F206" i="10" s="1"/>
  <c r="F205" i="10" s="1"/>
  <c r="F203" i="10"/>
  <c r="F202" i="10" s="1"/>
  <c r="F201" i="10" s="1"/>
  <c r="F200" i="10" s="1"/>
  <c r="F199" i="10" s="1"/>
  <c r="F198" i="10" s="1"/>
  <c r="F195" i="10"/>
  <c r="F194" i="10" s="1"/>
  <c r="F193" i="10" s="1"/>
  <c r="F192" i="10" s="1"/>
  <c r="F190" i="10"/>
  <c r="F188" i="10"/>
  <c r="F185" i="10"/>
  <c r="F183" i="10"/>
  <c r="F177" i="10"/>
  <c r="F176" i="10" s="1"/>
  <c r="F175" i="10" s="1"/>
  <c r="F174" i="10" s="1"/>
  <c r="F170" i="10"/>
  <c r="F169" i="10" s="1"/>
  <c r="F168" i="10" s="1"/>
  <c r="F167" i="10" s="1"/>
  <c r="F166" i="10" s="1"/>
  <c r="F164" i="10"/>
  <c r="F163" i="10" s="1"/>
  <c r="F162" i="10" s="1"/>
  <c r="F161" i="10" s="1"/>
  <c r="F160" i="10" s="1"/>
  <c r="F155" i="10"/>
  <c r="F154" i="10" s="1"/>
  <c r="F150" i="10"/>
  <c r="F149" i="10" s="1"/>
  <c r="F147" i="10"/>
  <c r="F146" i="10" s="1"/>
  <c r="F140" i="10"/>
  <c r="F139" i="10" s="1"/>
  <c r="F134" i="10"/>
  <c r="F133" i="10" s="1"/>
  <c r="F123" i="10"/>
  <c r="F122" i="10" s="1"/>
  <c r="F113" i="10"/>
  <c r="F112" i="10" s="1"/>
  <c r="F111" i="10" s="1"/>
  <c r="F110" i="10" s="1"/>
  <c r="F108" i="10"/>
  <c r="F107" i="10" s="1"/>
  <c r="F106" i="10" s="1"/>
  <c r="F105" i="10" s="1"/>
  <c r="F98" i="10" s="1"/>
  <c r="F86" i="10"/>
  <c r="F85" i="10" s="1"/>
  <c r="F79" i="10"/>
  <c r="F78" i="10" s="1"/>
  <c r="F77" i="10" s="1"/>
  <c r="F76" i="10" s="1"/>
  <c r="F75" i="10" s="1"/>
  <c r="F73" i="10"/>
  <c r="F72" i="10" s="1"/>
  <c r="F71" i="10" s="1"/>
  <c r="F70" i="10" s="1"/>
  <c r="F69" i="10" s="1"/>
  <c r="F66" i="10"/>
  <c r="F64" i="10"/>
  <c r="F54" i="10"/>
  <c r="F51" i="10"/>
  <c r="F45" i="10"/>
  <c r="F43" i="10"/>
  <c r="F41" i="10"/>
  <c r="F39" i="10"/>
  <c r="F34" i="10"/>
  <c r="F33" i="10" s="1"/>
  <c r="F32" i="10" s="1"/>
  <c r="F31" i="10" s="1"/>
  <c r="F23" i="10"/>
  <c r="F22" i="10" s="1"/>
  <c r="F20" i="10"/>
  <c r="F18" i="10"/>
  <c r="F13" i="10"/>
  <c r="F11" i="10"/>
  <c r="E238" i="10"/>
  <c r="E237" i="10" s="1"/>
  <c r="E236" i="10" s="1"/>
  <c r="E235" i="10" s="1"/>
  <c r="E233" i="10"/>
  <c r="E232" i="10" s="1"/>
  <c r="E231" i="10" s="1"/>
  <c r="E228" i="10"/>
  <c r="E227" i="10" s="1"/>
  <c r="E226" i="10" s="1"/>
  <c r="E225" i="10" s="1"/>
  <c r="E224" i="10" s="1"/>
  <c r="E223" i="10" s="1"/>
  <c r="E221" i="10"/>
  <c r="E219" i="10"/>
  <c r="E217" i="10"/>
  <c r="E210" i="10"/>
  <c r="E209" i="10" s="1"/>
  <c r="E208" i="10" s="1"/>
  <c r="E207" i="10" s="1"/>
  <c r="E206" i="10" s="1"/>
  <c r="E205" i="10" s="1"/>
  <c r="E203" i="10"/>
  <c r="E202" i="10" s="1"/>
  <c r="E201" i="10" s="1"/>
  <c r="E200" i="10" s="1"/>
  <c r="E199" i="10" s="1"/>
  <c r="E198" i="10" s="1"/>
  <c r="E195" i="10"/>
  <c r="E194" i="10" s="1"/>
  <c r="E193" i="10" s="1"/>
  <c r="E192" i="10" s="1"/>
  <c r="E190" i="10"/>
  <c r="E188" i="10"/>
  <c r="E185" i="10"/>
  <c r="E183" i="10"/>
  <c r="E177" i="10"/>
  <c r="E176" i="10" s="1"/>
  <c r="E175" i="10" s="1"/>
  <c r="E174" i="10" s="1"/>
  <c r="E170" i="10"/>
  <c r="E169" i="10" s="1"/>
  <c r="E168" i="10" s="1"/>
  <c r="E167" i="10" s="1"/>
  <c r="E166" i="10" s="1"/>
  <c r="E164" i="10"/>
  <c r="E163" i="10" s="1"/>
  <c r="E162" i="10" s="1"/>
  <c r="E161" i="10" s="1"/>
  <c r="E160" i="10" s="1"/>
  <c r="E155" i="10"/>
  <c r="E154" i="10" s="1"/>
  <c r="E150" i="10"/>
  <c r="E149" i="10" s="1"/>
  <c r="E147" i="10"/>
  <c r="E146" i="10" s="1"/>
  <c r="E140" i="10"/>
  <c r="E139" i="10" s="1"/>
  <c r="E134" i="10"/>
  <c r="E133" i="10" s="1"/>
  <c r="E123" i="10"/>
  <c r="E122" i="10" s="1"/>
  <c r="E113" i="10"/>
  <c r="E112" i="10" s="1"/>
  <c r="E111" i="10" s="1"/>
  <c r="E110" i="10" s="1"/>
  <c r="E108" i="10"/>
  <c r="E107" i="10" s="1"/>
  <c r="E106" i="10" s="1"/>
  <c r="E105" i="10" s="1"/>
  <c r="E98" i="10" s="1"/>
  <c r="E93" i="10"/>
  <c r="E92" i="10" s="1"/>
  <c r="E91" i="10" s="1"/>
  <c r="E90" i="10" s="1"/>
  <c r="E86" i="10"/>
  <c r="E85" i="10" s="1"/>
  <c r="E79" i="10"/>
  <c r="E78" i="10" s="1"/>
  <c r="E77" i="10" s="1"/>
  <c r="E76" i="10" s="1"/>
  <c r="E75" i="10" s="1"/>
  <c r="E73" i="10"/>
  <c r="E72" i="10" s="1"/>
  <c r="E71" i="10" s="1"/>
  <c r="E70" i="10" s="1"/>
  <c r="E69" i="10" s="1"/>
  <c r="E66" i="10"/>
  <c r="E64" i="10"/>
  <c r="E54" i="10"/>
  <c r="E51" i="10"/>
  <c r="E43" i="10"/>
  <c r="E41" i="10"/>
  <c r="E39" i="10"/>
  <c r="E34" i="10"/>
  <c r="E33" i="10" s="1"/>
  <c r="E32" i="10" s="1"/>
  <c r="E31" i="10" s="1"/>
  <c r="E23" i="10"/>
  <c r="E22" i="10" s="1"/>
  <c r="E20" i="10"/>
  <c r="E18" i="10"/>
  <c r="E13" i="10"/>
  <c r="E11" i="10"/>
  <c r="E153" i="11" l="1"/>
  <c r="D153" i="11"/>
  <c r="D103" i="11"/>
  <c r="D102" i="11" s="1"/>
  <c r="D101" i="11" s="1"/>
  <c r="D132" i="11"/>
  <c r="D131" i="11" s="1"/>
  <c r="F118" i="10"/>
  <c r="F117" i="10" s="1"/>
  <c r="F116" i="10" s="1"/>
  <c r="F115" i="10" s="1"/>
  <c r="E118" i="10"/>
  <c r="E117" i="10" s="1"/>
  <c r="E116" i="10" s="1"/>
  <c r="E115" i="10" s="1"/>
  <c r="E97" i="10"/>
  <c r="E96" i="10" s="1"/>
  <c r="F97" i="10"/>
  <c r="F96" i="10" s="1"/>
  <c r="D81" i="11"/>
  <c r="D80" i="11" s="1"/>
  <c r="E81" i="11"/>
  <c r="E80" i="11" s="1"/>
  <c r="E182" i="10"/>
  <c r="E181" i="10" s="1"/>
  <c r="F182" i="10"/>
  <c r="F181" i="10" s="1"/>
  <c r="F230" i="10"/>
  <c r="E89" i="10"/>
  <c r="E88" i="10" s="1"/>
  <c r="E84" i="10" s="1"/>
  <c r="E83" i="10" s="1"/>
  <c r="E82" i="10" s="1"/>
  <c r="E81" i="10" s="1"/>
  <c r="E68" i="10" s="1"/>
  <c r="E50" i="10"/>
  <c r="E49" i="10" s="1"/>
  <c r="E48" i="10" s="1"/>
  <c r="F92" i="10"/>
  <c r="F91" i="10" s="1"/>
  <c r="F90" i="10" s="1"/>
  <c r="F10" i="10"/>
  <c r="F9" i="10" s="1"/>
  <c r="F8" i="10" s="1"/>
  <c r="E17" i="10"/>
  <c r="E16" i="10" s="1"/>
  <c r="E15" i="10" s="1"/>
  <c r="D45" i="11"/>
  <c r="D44" i="11" s="1"/>
  <c r="D172" i="11"/>
  <c r="D171" i="11" s="1"/>
  <c r="E172" i="11"/>
  <c r="E171" i="11" s="1"/>
  <c r="E45" i="11"/>
  <c r="E44" i="11" s="1"/>
  <c r="E184" i="11"/>
  <c r="E183" i="11" s="1"/>
  <c r="E182" i="11" s="1"/>
  <c r="D184" i="11"/>
  <c r="D183" i="11" s="1"/>
  <c r="D182" i="11" s="1"/>
  <c r="D120" i="11"/>
  <c r="D119" i="11" s="1"/>
  <c r="E120" i="11"/>
  <c r="E119" i="11" s="1"/>
  <c r="D26" i="11"/>
  <c r="D14" i="11"/>
  <c r="D13" i="11" s="1"/>
  <c r="D8" i="11" s="1"/>
  <c r="D7" i="11" s="1"/>
  <c r="D147" i="11"/>
  <c r="D146" i="11" s="1"/>
  <c r="D145" i="11" s="1"/>
  <c r="D34" i="11"/>
  <c r="D67" i="11"/>
  <c r="D66" i="11" s="1"/>
  <c r="D61" i="11" s="1"/>
  <c r="D91" i="11"/>
  <c r="E14" i="11"/>
  <c r="E13" i="11" s="1"/>
  <c r="E8" i="11" s="1"/>
  <c r="E7" i="11" s="1"/>
  <c r="D52" i="11"/>
  <c r="D86" i="11"/>
  <c r="E26" i="11"/>
  <c r="E34" i="11"/>
  <c r="E86" i="11"/>
  <c r="E147" i="11"/>
  <c r="E146" i="11" s="1"/>
  <c r="E145" i="11" s="1"/>
  <c r="E91" i="11"/>
  <c r="E67" i="11"/>
  <c r="E66" i="11" s="1"/>
  <c r="E61" i="11" s="1"/>
  <c r="E51" i="11"/>
  <c r="E50" i="11" s="1"/>
  <c r="E52" i="11"/>
  <c r="E230" i="10"/>
  <c r="F50" i="10"/>
  <c r="F49" i="10" s="1"/>
  <c r="F48" i="10" s="1"/>
  <c r="E138" i="10"/>
  <c r="E137" i="10" s="1"/>
  <c r="E136" i="10" s="1"/>
  <c r="F138" i="10"/>
  <c r="F137" i="10" s="1"/>
  <c r="F136" i="10" s="1"/>
  <c r="E187" i="10"/>
  <c r="F153" i="10"/>
  <c r="F152" i="10" s="1"/>
  <c r="F145" i="10" s="1"/>
  <c r="E153" i="10"/>
  <c r="E152" i="10" s="1"/>
  <c r="E145" i="10" s="1"/>
  <c r="F88" i="10"/>
  <c r="E216" i="10"/>
  <c r="E213" i="10" s="1"/>
  <c r="E212" i="10" s="1"/>
  <c r="E197" i="10" s="1"/>
  <c r="E38" i="10"/>
  <c r="E63" i="10"/>
  <c r="E62" i="10" s="1"/>
  <c r="E61" i="10" s="1"/>
  <c r="E60" i="10" s="1"/>
  <c r="E59" i="10" s="1"/>
  <c r="E10" i="10"/>
  <c r="E9" i="10" s="1"/>
  <c r="E8" i="10" s="1"/>
  <c r="F187" i="10"/>
  <c r="F17" i="10"/>
  <c r="F16" i="10" s="1"/>
  <c r="F15" i="10" s="1"/>
  <c r="F216" i="10"/>
  <c r="F213" i="10" s="1"/>
  <c r="F38" i="10"/>
  <c r="F63" i="10"/>
  <c r="F62" i="10" s="1"/>
  <c r="F61" i="10" s="1"/>
  <c r="F60" i="10" s="1"/>
  <c r="F59" i="10" s="1"/>
  <c r="F159" i="10"/>
  <c r="F131" i="10"/>
  <c r="F130" i="10" s="1"/>
  <c r="F129" i="10" s="1"/>
  <c r="F132" i="10"/>
  <c r="E132" i="10"/>
  <c r="E131" i="10"/>
  <c r="E130" i="10" s="1"/>
  <c r="E129" i="10" s="1"/>
  <c r="E159" i="10"/>
  <c r="D12" i="9"/>
  <c r="C12" i="9"/>
  <c r="D10" i="9"/>
  <c r="C10" i="9"/>
  <c r="D9" i="9"/>
  <c r="D5" i="9" s="1"/>
  <c r="C9" i="9"/>
  <c r="C5" i="9" s="1"/>
  <c r="D6" i="9"/>
  <c r="C6" i="9"/>
  <c r="E102" i="11" l="1"/>
  <c r="E101" i="11" s="1"/>
  <c r="F212" i="10"/>
  <c r="F197" i="10" s="1"/>
  <c r="F84" i="10"/>
  <c r="F83" i="10" s="1"/>
  <c r="F82" i="10" s="1"/>
  <c r="F81" i="10" s="1"/>
  <c r="F68" i="10" s="1"/>
  <c r="E36" i="10"/>
  <c r="E7" i="10" s="1"/>
  <c r="E180" i="10"/>
  <c r="E179" i="10" s="1"/>
  <c r="F180" i="10"/>
  <c r="F179" i="10" s="1"/>
  <c r="F36" i="10"/>
  <c r="F7" i="10" s="1"/>
  <c r="D25" i="11"/>
  <c r="E25" i="11"/>
  <c r="D79" i="11"/>
  <c r="D78" i="11" s="1"/>
  <c r="E79" i="11"/>
  <c r="E78" i="11" s="1"/>
  <c r="E128" i="10"/>
  <c r="E37" i="10"/>
  <c r="F215" i="10"/>
  <c r="F214" i="10" s="1"/>
  <c r="F95" i="10"/>
  <c r="F128" i="10"/>
  <c r="F37" i="10"/>
  <c r="E95" i="10"/>
  <c r="E215" i="10"/>
  <c r="E214" i="10" s="1"/>
  <c r="E6" i="11" l="1"/>
  <c r="D6" i="11"/>
  <c r="F173" i="10"/>
  <c r="F172" i="10" s="1"/>
  <c r="F6" i="10" s="1"/>
  <c r="E173" i="10"/>
  <c r="E172" i="10" s="1"/>
  <c r="E6" i="10" l="1"/>
</calcChain>
</file>

<file path=xl/sharedStrings.xml><?xml version="1.0" encoding="utf-8"?>
<sst xmlns="http://schemas.openxmlformats.org/spreadsheetml/2006/main" count="2525" uniqueCount="676">
  <si>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</si>
  <si>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</si>
  <si>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</si>
  <si>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</si>
  <si>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</si>
  <si>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</si>
  <si>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</si>
  <si>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</si>
  <si>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</si>
  <si>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</si>
  <si>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</si>
  <si>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</si>
  <si>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</si>
  <si>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</si>
  <si>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</si>
  <si>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</si>
  <si>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</si>
  <si>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</si>
  <si>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</si>
  <si>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</si>
  <si>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</si>
  <si>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</si>
  <si>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</si>
  <si>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</si>
  <si>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</si>
  <si>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</si>
  <si>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</si>
  <si>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</si>
  <si>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</si>
  <si>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</si>
  <si>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</si>
  <si>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</si>
  <si>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</si>
  <si>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</si>
  <si>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</si>
  <si>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</si>
  <si>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</si>
  <si>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</si>
  <si>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</si>
  <si>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</si>
  <si>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</si>
  <si>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</si>
  <si>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</si>
  <si>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</si>
  <si>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</si>
  <si>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</si>
  <si>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</si>
  <si>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Глава местной администрации (исполнительно-распорядительного органа муниципального образования)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</si>
  <si>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</si>
  <si>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</si>
  <si>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</si>
  <si>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(в рублях)</t>
  </si>
  <si>
    <t>Наименование</t>
  </si>
  <si>
    <t/>
  </si>
  <si>
    <t>0707</t>
  </si>
  <si>
    <t>Целевая статья</t>
  </si>
  <si>
    <t>Группы и подгруппы видов расходов</t>
  </si>
  <si>
    <t>Раздел, под-раздел</t>
  </si>
  <si>
    <t>РАСХОДЫ ВСЕГО: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</si>
  <si>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</si>
  <si>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</si>
  <si>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</si>
  <si>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</si>
  <si>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</si>
  <si>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</si>
  <si>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</si>
  <si>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</si>
  <si>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</si>
  <si>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</si>
  <si>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</si>
  <si>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</si>
  <si>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</si>
  <si>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</si>
  <si>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</si>
  <si>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</si>
  <si>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</si>
  <si>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</si>
  <si>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</si>
  <si>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</si>
  <si>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</si>
  <si>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</si>
  <si>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</si>
  <si>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</si>
  <si>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</si>
  <si>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</si>
  <si>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</si>
  <si>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</si>
  <si>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</si>
  <si>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</si>
  <si>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</si>
  <si>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</si>
  <si>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</si>
  <si>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</si>
  <si>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</si>
  <si>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</si>
  <si>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</si>
  <si>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</si>
  <si>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</si>
  <si>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</si>
  <si>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</si>
  <si>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</si>
  <si>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</si>
  <si>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</si>
  <si>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</si>
  <si>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</si>
  <si>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</si>
  <si>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</si>
  <si>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</si>
  <si>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</si>
  <si>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</si>
  <si>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</si>
  <si>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</si>
  <si>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</si>
  <si>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</si>
  <si>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</si>
  <si>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</si>
  <si>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</si>
  <si>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</si>
  <si>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</si>
  <si>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</si>
  <si>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</si>
  <si>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</si>
  <si>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</si>
  <si>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</si>
  <si>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</si>
  <si>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</si>
  <si>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</si>
  <si>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</si>
  <si>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</si>
  <si>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</si>
  <si>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</si>
  <si>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</si>
  <si>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</si>
  <si>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</si>
  <si>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</si>
  <si>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</si>
  <si>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</si>
  <si>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</si>
  <si>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</si>
  <si>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</si>
  <si>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</si>
  <si>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</si>
  <si>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</si>
  <si>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</si>
  <si>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</si>
  <si>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</si>
  <si>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</si>
  <si>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</si>
  <si>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</si>
  <si>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</si>
  <si>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</si>
  <si>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</si>
  <si>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</si>
  <si>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</si>
  <si>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</si>
  <si>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</si>
  <si>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</si>
  <si>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</si>
  <si>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</si>
  <si>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</si>
  <si>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</si>
  <si>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</si>
  <si>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</si>
  <si>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</si>
  <si>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</si>
  <si>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</si>
  <si>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</si>
  <si>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</si>
  <si>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</si>
  <si>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</si>
  <si>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</si>
  <si>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</si>
  <si>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</si>
  <si>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</si>
  <si>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</si>
  <si>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</si>
  <si>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</si>
  <si>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</si>
  <si>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</si>
  <si>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>05 03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</si>
  <si>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</si>
  <si>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</si>
  <si>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</si>
  <si>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</si>
  <si>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</si>
  <si>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</si>
  <si>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</si>
  <si>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</si>
  <si>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</si>
  <si>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</si>
  <si>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</si>
  <si>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</si>
  <si>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</si>
  <si>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</si>
  <si>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</si>
  <si>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</si>
  <si>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</si>
  <si>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</si>
  <si>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</si>
  <si>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</si>
  <si>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</si>
  <si>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</si>
  <si>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</si>
  <si>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</si>
  <si>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</si>
  <si>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</si>
  <si>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</si>
  <si>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</si>
  <si>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</si>
  <si>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</si>
  <si>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</si>
  <si>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</si>
  <si>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</si>
  <si>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</si>
  <si>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</si>
  <si>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</si>
  <si>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</si>
  <si>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</si>
  <si>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</si>
  <si>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</si>
  <si>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</si>
  <si>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</si>
  <si>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</si>
  <si>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</si>
  <si>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</si>
  <si>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</si>
  <si>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</si>
  <si>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</si>
  <si>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</si>
  <si>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</si>
  <si>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</si>
  <si>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</si>
  <si>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</si>
  <si>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</si>
  <si>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</si>
  <si>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</si>
  <si>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</si>
  <si>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</si>
  <si>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</si>
  <si>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</si>
  <si>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</si>
  <si>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</si>
  <si>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</si>
  <si>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</si>
  <si>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</si>
  <si>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</si>
  <si>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</si>
  <si>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</si>
  <si>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</si>
  <si>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</si>
  <si>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</si>
  <si>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</si>
  <si>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</si>
  <si>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</si>
  <si>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</si>
  <si>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</si>
  <si>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</si>
  <si>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</si>
  <si>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</si>
  <si>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</si>
  <si>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</si>
  <si>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</si>
  <si>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</si>
  <si>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</si>
  <si>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</si>
  <si>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</si>
  <si>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</si>
  <si>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</si>
  <si>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</si>
  <si>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</si>
  <si>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</si>
  <si>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</si>
  <si>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</si>
  <si>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</si>
  <si>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</si>
  <si>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</si>
  <si>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</si>
  <si>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</si>
  <si>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</si>
  <si>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</si>
  <si>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</si>
  <si>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</si>
  <si>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</si>
  <si>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</si>
  <si>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</si>
  <si>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</si>
  <si>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</si>
  <si>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</si>
  <si>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</si>
  <si>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</si>
  <si>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</si>
  <si>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</si>
  <si>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</si>
  <si>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</si>
  <si>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</si>
  <si>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</si>
  <si>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</si>
  <si>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</si>
  <si>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</si>
  <si>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</si>
  <si>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</si>
  <si>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</si>
  <si>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</si>
  <si>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</si>
  <si>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</si>
  <si>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</si>
  <si>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78 0 00 00000</t>
  </si>
  <si>
    <t>Код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</si>
  <si>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</si>
  <si>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</si>
  <si>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</si>
  <si>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</si>
  <si>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</si>
  <si>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</si>
  <si>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</si>
  <si>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</si>
  <si>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</si>
  <si>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</si>
  <si>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</si>
  <si>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</si>
  <si>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</si>
  <si>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</si>
  <si>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</si>
  <si>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</si>
  <si>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</si>
  <si>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</si>
  <si>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</si>
  <si>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</si>
  <si>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</si>
  <si>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</si>
  <si>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</si>
  <si>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</si>
  <si>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</si>
  <si>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</si>
  <si>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</si>
  <si>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</si>
  <si>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</si>
  <si>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</si>
  <si>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</si>
  <si>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</si>
  <si>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</si>
  <si>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</si>
  <si>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</si>
  <si>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</si>
  <si>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</si>
  <si>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</si>
  <si>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</si>
  <si>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</si>
  <si>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</si>
  <si>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</si>
  <si>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</si>
  <si>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</si>
  <si>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</si>
  <si>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</si>
  <si>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</si>
  <si>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</si>
  <si>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</si>
  <si>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</si>
  <si>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</si>
  <si>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</si>
  <si>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</si>
  <si>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</si>
  <si>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</si>
  <si>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</si>
  <si>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</si>
  <si>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</si>
  <si>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</si>
  <si>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</si>
  <si>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</si>
  <si>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</si>
  <si>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</si>
  <si>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</si>
  <si>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</si>
  <si>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</si>
  <si>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</si>
  <si>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</si>
  <si>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</si>
  <si>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</si>
  <si>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</si>
  <si>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</si>
  <si>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</si>
  <si>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</si>
  <si>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</si>
  <si>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</si>
  <si>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</si>
  <si>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</si>
  <si>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</si>
  <si>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</si>
  <si>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</si>
  <si>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</si>
  <si>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</si>
  <si>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</si>
  <si>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</si>
  <si>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</si>
  <si>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00011607000000000000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</si>
  <si>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</si>
  <si>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</si>
  <si>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</si>
  <si>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00011700000000000000</t>
  </si>
  <si>
    <t xml:space="preserve">        ПРОЧИЕ НЕНАЛОГОВЫЕ ДОХОДЫ</t>
  </si>
  <si>
    <t>00011715000000000000</t>
  </si>
  <si>
    <t xml:space="preserve">          Инициативные платежи</t>
  </si>
  <si>
    <t>00311715030130000150</t>
  </si>
  <si>
    <t xml:space="preserve">            Инициативные платежи, зачисляемые в бюджеты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</si>
  <si>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</si>
  <si>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</si>
  <si>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</si>
  <si>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</si>
  <si>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</si>
  <si>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</si>
  <si>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</si>
  <si>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</si>
  <si>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</si>
  <si>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 xml:space="preserve">          Дотации бюджетам за счет средств резервного фонда Президента Российской Федерации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</si>
  <si>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</si>
  <si>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</si>
  <si>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</si>
  <si>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</si>
  <si>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00020235000000000000</t>
  </si>
  <si>
    <t xml:space="preserve">          Субвенции бюджетам бюджетной системы Российской Федерации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</si>
  <si>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</si>
  <si>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</si>
  <si>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</si>
  <si>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</si>
  <si>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00020249000000000000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</si>
  <si>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</si>
  <si>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>00320249999130286150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</si>
  <si>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</si>
  <si>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31 1 F2 55550</t>
  </si>
  <si>
    <t>Итого</t>
  </si>
  <si>
    <t>18210102020013000110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</si>
  <si>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</si>
  <si>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18210102150011000110</t>
  </si>
  <si>
    <t xml:space="preserve">           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</t>
  </si>
  <si>
    <t>18210102160011000110</t>
  </si>
  <si>
    <t xml:space="preserve">            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</t>
  </si>
  <si>
    <t>18210501011013000110</t>
  </si>
  <si>
    <t>18210501012011000110</t>
  </si>
  <si>
    <t xml:space="preserve">            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</si>
  <si>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00011701000000000000</t>
  </si>
  <si>
    <t xml:space="preserve">          Невыясненные поступления</t>
  </si>
  <si>
    <t>00311701050130000180</t>
  </si>
  <si>
    <t xml:space="preserve">            Невыясненные поступления, зачисляемые в бюджеты городских поселений</t>
  </si>
  <si>
    <t>00011705000000000000</t>
  </si>
  <si>
    <t xml:space="preserve">          Прочие неналоговые доходы</t>
  </si>
  <si>
    <t>00311705050130000180</t>
  </si>
  <si>
    <t xml:space="preserve">            Прочие неналоговые доходы бюджетов городских поселений</t>
  </si>
  <si>
    <t>Приложение № 1 к Постановлению "Об утверждении отчета МО ГП "Город Кременки" за 1 квартал 2025г.</t>
  </si>
  <si>
    <t>Исполнение доходов по основным источникам МО ГП "Город Кременки" за 1 квартал 2025 года по классификации доходов бюджета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</si>
  <si>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</si>
  <si>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</si>
  <si>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</si>
  <si>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</si>
  <si>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</si>
  <si>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</si>
  <si>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</si>
  <si>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 xml:space="preserve">    Учреждение: ЖV020 Администрация городского поселения "Город Кременки"</t>
  </si>
  <si>
    <t>000</t>
  </si>
  <si>
    <t>0000</t>
  </si>
  <si>
    <t>0000000000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</si>
  <si>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</si>
  <si>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</si>
  <si>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</si>
  <si>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</si>
  <si>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Центральный аппарат</t>
  </si>
  <si>
    <t>0400100440</t>
  </si>
  <si>
    <t xml:space="preserve">            Заработная плата</t>
  </si>
  <si>
    <t>121</t>
  </si>
  <si>
    <t>211</t>
  </si>
  <si>
    <t xml:space="preserve">            Прочие работы, услуги</t>
  </si>
  <si>
    <t>123</t>
  </si>
  <si>
    <t>226</t>
  </si>
  <si>
    <t xml:space="preserve">            Начисления на выплаты по оплате труда</t>
  </si>
  <si>
    <t>129</t>
  </si>
  <si>
    <t>213</t>
  </si>
  <si>
    <t>244</t>
  </si>
  <si>
    <t xml:space="preserve">            Увеличение стоимости прочих материальных запасов</t>
  </si>
  <si>
    <t>346</t>
  </si>
  <si>
    <t xml:space="preserve">            Увеличение стоимости прочих материальных запасов однократного применения</t>
  </si>
  <si>
    <t>349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</si>
  <si>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</si>
  <si>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</si>
  <si>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0400100410</t>
  </si>
  <si>
    <t xml:space="preserve">            Социальные пособия и компенсации персоналу в денежной форме</t>
  </si>
  <si>
    <t>266</t>
  </si>
  <si>
    <t xml:space="preserve">            Услуги связи</t>
  </si>
  <si>
    <t>221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</si>
  <si>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</si>
  <si>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</si>
  <si>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</si>
  <si>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</si>
  <si>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мягкого инвентаря</t>
  </si>
  <si>
    <t>345</t>
  </si>
  <si>
    <t>247</t>
  </si>
  <si>
    <t xml:space="preserve">          Глава местной администрации (исполнительно-распорядительного органа муниципального образования)</t>
  </si>
  <si>
    <t>0400100420</t>
  </si>
  <si>
    <t xml:space="preserve">        Резервные фонды</t>
  </si>
  <si>
    <t>0111</t>
  </si>
  <si>
    <t xml:space="preserve">          Управление резервным фондом Администрации ГП "Город Кременки"</t>
  </si>
  <si>
    <t>5100407060</t>
  </si>
  <si>
    <t xml:space="preserve">            Иные выплаты текущего характера физическим лицам</t>
  </si>
  <si>
    <t>296</t>
  </si>
  <si>
    <t xml:space="preserve">        Другие общегосударственные вопросы</t>
  </si>
  <si>
    <t>0113</t>
  </si>
  <si>
    <t xml:space="preserve">          Выполнение других обязательств государства</t>
  </si>
  <si>
    <t>0400100430</t>
  </si>
  <si>
    <t>831</t>
  </si>
  <si>
    <t xml:space="preserve">            Иные выплаты текущего характера организациям</t>
  </si>
  <si>
    <t>853</t>
  </si>
  <si>
    <t>297</t>
  </si>
  <si>
    <t xml:space="preserve">          Кадровый потенциал учреждений и повышение заинтересованности муниципальных служащих в качестве оказываемых услуг</t>
  </si>
  <si>
    <t>4800100670</t>
  </si>
  <si>
    <t xml:space="preserve">            Прочие несоциальные выплаты персоналу в денежной форме</t>
  </si>
  <si>
    <t>112</t>
  </si>
  <si>
    <t>212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</si>
  <si>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</si>
  <si>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5100200530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</si>
  <si>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</si>
  <si>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</si>
  <si>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</si>
  <si>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 xml:space="preserve">          Осуществление полномочий по первичному воинскому учёту органами местного самоуправления поселений, муниципальных и городских округов</t>
  </si>
  <si>
    <t>9900051180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</si>
  <si>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</si>
  <si>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</si>
  <si>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</si>
  <si>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</si>
  <si>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последствий чрезвычайных ситуаций природного и техногенного характера "</t>
  </si>
  <si>
    <t>1000100700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</si>
  <si>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</si>
  <si>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</si>
  <si>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Обеспечение первичных мер пожарной безопасности в границах населенных пунктов поселения</t>
  </si>
  <si>
    <t>1000300770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</si>
  <si>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</si>
  <si>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</si>
  <si>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Реализация мероприятий</t>
  </si>
  <si>
    <t>1020100660</t>
  </si>
  <si>
    <t xml:space="preserve">          Реализация мероприятий по взаимодействию с муниципальным районом</t>
  </si>
  <si>
    <t>1020170660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</si>
  <si>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</si>
  <si>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</si>
  <si>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</si>
  <si>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</si>
  <si>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Реализация мероприятий подпрограммы "Совершенствование и развитие сети автомобильных дорог" поселения</t>
  </si>
  <si>
    <t>2420107510</t>
  </si>
  <si>
    <t xml:space="preserve">          Ремонт автомобильных дорог общего пользования муниципального значения и искусственных дорожных сооружений на них"</t>
  </si>
  <si>
    <t>242019Д030</t>
  </si>
  <si>
    <t xml:space="preserve">          Содержание автомобильных дорог общего пользования муниципального значения и искусственных дорожных сооружений на них</t>
  </si>
  <si>
    <t>242019Д040</t>
  </si>
  <si>
    <t xml:space="preserve">          Развитие системы организации движения транспортных средств и пешеходов и повышение безопасности дорожных условий</t>
  </si>
  <si>
    <t>24Б0107540</t>
  </si>
  <si>
    <t xml:space="preserve">            Увеличение стоимости основных средств</t>
  </si>
  <si>
    <t xml:space="preserve">        Другие вопросы в области национальной экономики</t>
  </si>
  <si>
    <t>0412</t>
  </si>
  <si>
    <t xml:space="preserve">          Реализация мероприятий в сфере управления муниципальным имуществом</t>
  </si>
  <si>
    <t>3800176220</t>
  </si>
  <si>
    <t xml:space="preserve">          Реализация мероприятий в области земельных отношений</t>
  </si>
  <si>
    <t>3810176230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</si>
  <si>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</t>
  </si>
  <si>
    <t>5100570150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</si>
  <si>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</si>
  <si>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</si>
  <si>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</si>
  <si>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</si>
  <si>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Обеспечение мероприятий по капитальному ремонту многоквартирных домов</t>
  </si>
  <si>
    <t>05Д0175050</t>
  </si>
  <si>
    <t xml:space="preserve">        Коммунальное хозяйство</t>
  </si>
  <si>
    <t>0502</t>
  </si>
  <si>
    <t xml:space="preserve">          Мероприятия, направленные на энергосбережение и повышение энергоэффективности в ГП "Город Кременки"</t>
  </si>
  <si>
    <t>3000107910</t>
  </si>
  <si>
    <t xml:space="preserve">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</si>
  <si>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30001S9111</t>
  </si>
  <si>
    <t>243</t>
  </si>
  <si>
    <t xml:space="preserve">        Благоустройство</t>
  </si>
  <si>
    <t>0503</t>
  </si>
  <si>
    <t xml:space="preserve">          Реализация программ формирования современной городской среды</t>
  </si>
  <si>
    <t>311И455550</t>
  </si>
  <si>
    <t xml:space="preserve">          Реализация инициативных проектов</t>
  </si>
  <si>
    <t>51006S0240</t>
  </si>
  <si>
    <t>8000100660</t>
  </si>
  <si>
    <t xml:space="preserve">            Безвозмездные перечисления (передачи) текущего характера сектора государственного управления</t>
  </si>
  <si>
    <t>611</t>
  </si>
  <si>
    <t>241</t>
  </si>
  <si>
    <t xml:space="preserve">      ОБРАЗОВАНИЕ</t>
  </si>
  <si>
    <t>0700</t>
  </si>
  <si>
    <t xml:space="preserve">        Профессиональная подготовка, переподготовка и повышение квалификации</t>
  </si>
  <si>
    <t>0705</t>
  </si>
  <si>
    <t xml:space="preserve">        Молодежная политика</t>
  </si>
  <si>
    <t>4700100710</t>
  </si>
  <si>
    <t xml:space="preserve">            Транспортные услуги</t>
  </si>
  <si>
    <t>222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</si>
  <si>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</si>
  <si>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</si>
  <si>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</si>
  <si>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</si>
  <si>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Организация предоставления дополнительных социальных гарантий отдельным категориям граждан</t>
  </si>
  <si>
    <t>0310303030</t>
  </si>
  <si>
    <t xml:space="preserve">            Пенсии, пособия, выплачиваемые работодателями, нанимателями бывшим работникам</t>
  </si>
  <si>
    <t>313</t>
  </si>
  <si>
    <t>264</t>
  </si>
  <si>
    <t xml:space="preserve">        Социальное обеспечение населения</t>
  </si>
  <si>
    <t>1003</t>
  </si>
  <si>
    <t xml:space="preserve">    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</si>
  <si>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0310100980</t>
  </si>
  <si>
    <t xml:space="preserve">            Перечисления текущего характера другим бюджетам бюджетной системы Российской Федерации</t>
  </si>
  <si>
    <t>251</t>
  </si>
  <si>
    <t xml:space="preserve">        Другие вопросы в области социальной политики</t>
  </si>
  <si>
    <t>1006</t>
  </si>
  <si>
    <t xml:space="preserve">          Мероприятия в области социальной политики</t>
  </si>
  <si>
    <t>0310260030</t>
  </si>
  <si>
    <t xml:space="preserve">            Пособия по социальной помощи населению в денежной форме</t>
  </si>
  <si>
    <t>321</t>
  </si>
  <si>
    <t>262</t>
  </si>
  <si>
    <t xml:space="preserve">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</si>
  <si>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633</t>
  </si>
  <si>
    <t>246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</si>
  <si>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</si>
  <si>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</si>
  <si>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</si>
  <si>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</si>
  <si>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Мероприятия в области физической культуры и спорта</t>
  </si>
  <si>
    <t>1300166010</t>
  </si>
  <si>
    <t>621</t>
  </si>
  <si>
    <t xml:space="preserve">      СРЕДСТВА МАССОВОЙ ИНФОРМАЦИИ</t>
  </si>
  <si>
    <t>1200</t>
  </si>
  <si>
    <t xml:space="preserve">        Телевидение и радиовещание</t>
  </si>
  <si>
    <t>1201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</si>
  <si>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</si>
  <si>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7800000150</t>
  </si>
  <si>
    <t xml:space="preserve">        Периодическая печать и издательства</t>
  </si>
  <si>
    <t>1202</t>
  </si>
  <si>
    <t xml:space="preserve">          Поддержка средств массовой информации</t>
  </si>
  <si>
    <t>8900060060</t>
  </si>
  <si>
    <t xml:space="preserve">    Учреждение: ЖV021 Муниципальное казенное учреждение культуры "Кременковский Городской Дом Культуры."</t>
  </si>
  <si>
    <t xml:space="preserve">      КУЛЬТУРА, КИНЕМАТОГРАФИЯ</t>
  </si>
  <si>
    <t>0800</t>
  </si>
  <si>
    <t xml:space="preserve">        Культура</t>
  </si>
  <si>
    <t xml:space="preserve">          Организация временного трудоустройства несовершеннолетних граждан</t>
  </si>
  <si>
    <t>0710104030</t>
  </si>
  <si>
    <t>113</t>
  </si>
  <si>
    <t xml:space="preserve">          Расходы на обеспечение деятельности (оказание услуг) муниципальных учреждений</t>
  </si>
  <si>
    <t>1110100990</t>
  </si>
  <si>
    <t>111</t>
  </si>
  <si>
    <t>119</t>
  </si>
  <si>
    <t xml:space="preserve">            Штрафы за нарушение законодательства о налогах и сборах, законодательства о страховых взносах</t>
  </si>
  <si>
    <t>292</t>
  </si>
  <si>
    <t xml:space="preserve">          Финансовое обеспечение и (или) возмещение расходов, связанных с созданием условий для показа национальных фильмов</t>
  </si>
  <si>
    <t>1110200500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</si>
  <si>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</si>
  <si>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</si>
  <si>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Предоставление услуг по проведению мероприятий в сфере культуры</t>
  </si>
  <si>
    <t>1120105080</t>
  </si>
  <si>
    <t xml:space="preserve">    Учреждение: ЖV022 Муниципальное казённое учреждение культуры "Кремёнковская библиотека"</t>
  </si>
  <si>
    <t>ВСЕГО РАСХОДОВ:</t>
  </si>
  <si>
    <t>Расходы  бюджета МО ГП  "Город Кременки"  по разделам, подразделамв ведомственной структуре расходов                                                     за 1 картал 2025 года</t>
  </si>
  <si>
    <t>Приложение № 2 к Постановлению "Об утверждении отчета МО ГП "Город Кременки" за 1 квартал 2025г.</t>
  </si>
  <si>
    <t>830</t>
  </si>
  <si>
    <t>Исполнение судебных актов</t>
  </si>
  <si>
    <t>Ремонт автомобильных дорог общего пользования муниципального значения и искусственных дорожных сооружений на них"</t>
  </si>
  <si>
    <t>Работы, услуги по содержанию имущества</t>
  </si>
  <si>
    <t>Содержание автомобильных дорог общего пользования муниципального значения и искусственных дорожных сооружений на них</t>
  </si>
  <si>
    <t>24 2 01 9Д030</t>
  </si>
  <si>
    <t>24 2 01 9Д040</t>
  </si>
  <si>
    <t>38 1 01 76220</t>
  </si>
  <si>
    <t>51 0 05 70150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</si>
  <si>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</t>
  </si>
  <si>
    <t>31 1 И4 55550</t>
  </si>
  <si>
    <t>Субсидии бюджетным учреждениям</t>
  </si>
  <si>
    <t>610</t>
  </si>
  <si>
    <t>Приложение № 3 к Постановлению "Об утверждении отчета МО ГП "Город Кременки" за 1 квартал 2025г.</t>
  </si>
  <si>
    <t>Измененные бюджетные ассигнования 
на 2025 год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</si>
  <si>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1 квартал 2025 года</t>
  </si>
  <si>
    <t>Исполнено                            за 1 квартал 2025 года</t>
  </si>
  <si>
    <t>Приложение № 4 к Постановлению "Об утверждении отчета МО ГП "Город Кременки" за 1 квартал 2025г.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</si>
  <si>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квартал 2025 года</t>
  </si>
  <si>
    <t>Приложение № 5 к Постановлению "Об утверждении отчета МО ГП "Город Кременки" за 1 квартал 2025г.</t>
  </si>
  <si>
    <t>Источники финансирования дефицита бюджета муниципального образования городского поселения "Город Кременки" за 1 квартал 2025 года по кодам классификации источников финансирования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</si>
</sst>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3" fillId="0" borderId="1">
      <alignment vertical="top" wrapText="1"/>
    </xf>
  </cellStyleXfs>
  <cellXfs count="130">
    <xf numFmtId="0" fontId="0" fillId="0" borderId="0" xfId="0"/>
    <xf numFmtId="0" fontId="12" fillId="6" borderId="0" xfId="0" applyFont="1" applyFill="1" applyAlignment="1">
      <alignment horizontal="right"/>
    </xf>
    <xf numFmtId="0" fontId="5" fillId="6" borderId="5" xfId="0" applyFont="1" applyFill="1" applyBorder="1" applyAlignment="1">
      <alignment horizontal="center" wrapText="1"/>
    </xf>
    <xf numFmtId="4" fontId="11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vertical="center" wrapText="1"/>
    </xf>
    <xf numFmtId="49" fontId="11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5" fillId="6" borderId="5" xfId="0" applyNumberFormat="1" applyFont="1" applyFill="1" applyBorder="1" applyAlignment="1">
      <alignment horizontal="right" wrapText="1"/>
    </xf>
    <xf numFmtId="0" fontId="12" fillId="6" borderId="5" xfId="0" applyFont="1" applyFill="1" applyBorder="1" applyAlignment="1">
      <alignment horizontal="left" wrapText="1"/>
    </xf>
    <xf numFmtId="0" fontId="12" fillId="6" borderId="5" xfId="0" applyFont="1" applyFill="1" applyBorder="1" applyAlignment="1">
      <alignment wrapText="1"/>
    </xf>
    <xf numFmtId="4" fontId="5" fillId="6" borderId="5" xfId="0" applyNumberFormat="1" applyFont="1" applyFill="1" applyBorder="1" applyAlignment="1">
      <alignment wrapText="1"/>
    </xf>
    <xf numFmtId="1" fontId="16" fillId="6" borderId="5" xfId="16" applyNumberFormat="1" applyFont="1" applyFill="1" applyBorder="1" applyAlignment="1" applyProtection="1">
      <alignment horizontal="center" vertical="top" shrinkToFit="1"/>
    </xf>
    <xf numFmtId="0" fontId="6" fillId="6" borderId="1" xfId="15" applyNumberFormat="1" applyFont="1" applyFill="1" applyBorder="1" applyAlignment="1" applyProtection="1">
      <alignment vertical="top" wrapText="1"/>
    </xf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1" fillId="0" borderId="5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2" fillId="6" borderId="5" xfId="0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horizontal="right" wrapText="1"/>
    </xf>
    <xf numFmtId="49" fontId="17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5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5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1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/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1" fillId="7" borderId="5" xfId="0" applyFont="1" applyFill="1" applyBorder="1" applyAlignment="1">
      <alignment horizontal="left" wrapText="1"/>
    </xf>
    <xf numFmtId="4" fontId="12" fillId="0" borderId="0" xfId="0" applyNumberFormat="1" applyFont="1"/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wrapText="1"/>
    </xf>
    <xf numFmtId="1" fontId="20" fillId="6" borderId="5" xfId="16" applyNumberFormat="1" applyFont="1" applyFill="1" applyBorder="1" applyAlignment="1" applyProtection="1">
      <alignment horizontal="center" vertical="top" shrinkToFit="1"/>
    </xf>
    <xf numFmtId="49" fontId="21" fillId="7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" fontId="11" fillId="6" borderId="5" xfId="0" applyNumberFormat="1" applyFont="1" applyFill="1" applyBorder="1" applyAlignment="1">
      <alignment wrapText="1"/>
    </xf>
    <xf numFmtId="0" fontId="11" fillId="0" borderId="0" xfId="0" applyFont="1" applyFill="1"/>
    <xf numFmtId="0" fontId="5" fillId="6" borderId="0" xfId="0" applyFont="1" applyFill="1"/>
    <xf numFmtId="0" fontId="11" fillId="7" borderId="5" xfId="0" applyFont="1" applyFill="1" applyBorder="1" applyAlignment="1">
      <alignment vertical="center" wrapText="1"/>
    </xf>
    <xf numFmtId="0" fontId="22" fillId="7" borderId="5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5" xfId="0" applyFont="1" applyBorder="1"/>
    <xf numFmtId="0" fontId="11" fillId="0" borderId="0" xfId="0" applyFont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23" fillId="0" borderId="0" xfId="0" applyFont="1"/>
    <xf numFmtId="0" fontId="6" fillId="6" borderId="1" xfId="15" applyNumberFormat="1" applyFont="1" applyFill="1" applyBorder="1" applyAlignment="1" applyProtection="1">
      <alignment horizontal="center" vertical="top" wrapText="1"/>
    </xf>
    <xf numFmtId="1" fontId="1" fillId="0" borderId="2" xfId="14" applyNumberFormat="1" applyProtection="1">
      <alignment horizontal="center" vertical="top" shrinkToFit="1"/>
    </xf>
    <xf numFmtId="0" fontId="1" fillId="0" borderId="3" xfId="13" applyNumberFormat="1" applyAlignment="1" applyProtection="1">
      <alignment horizontal="left" vertical="top" wrapText="1"/>
    </xf>
    <xf numFmtId="4" fontId="1" fillId="0" borderId="2" xfId="30" applyNumberFormat="1" applyAlignment="1" applyProtection="1">
      <alignment horizontal="right" vertical="top" shrinkToFit="1"/>
    </xf>
    <xf numFmtId="0" fontId="24" fillId="0" borderId="0" xfId="0" applyFont="1"/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4" fontId="1" fillId="0" borderId="2" xfId="10" applyNumberFormat="1" applyAlignment="1" applyProtection="1">
      <alignment horizontal="right" vertical="top" shrinkToFit="1"/>
    </xf>
    <xf numFmtId="0" fontId="5" fillId="0" borderId="0" xfId="0" applyFont="1"/>
    <xf numFmtId="0" fontId="6" fillId="0" borderId="3" xfId="13" applyNumberFormat="1" applyFont="1" applyAlignment="1" applyProtection="1">
      <alignment vertical="top" wrapText="1"/>
    </xf>
    <xf numFmtId="1" fontId="6" fillId="0" borderId="2" xfId="7" applyNumberFormat="1" applyFont="1" applyAlignment="1" applyProtection="1">
      <alignment horizontal="center" vertical="top" shrinkToFit="1"/>
    </xf>
    <xf numFmtId="4" fontId="6" fillId="0" borderId="2" xfId="30" applyNumberFormat="1" applyFont="1" applyAlignment="1" applyProtection="1">
      <alignment horizontal="right" vertical="top" shrinkToFit="1"/>
    </xf>
    <xf numFmtId="4" fontId="6" fillId="0" borderId="2" xfId="8" applyNumberFormat="1" applyFont="1" applyAlignment="1" applyProtection="1">
      <alignment horizontal="right" vertical="top" shrinkToFit="1"/>
    </xf>
    <xf numFmtId="4" fontId="6" fillId="0" borderId="2" xfId="9" applyNumberFormat="1" applyFont="1" applyAlignment="1" applyProtection="1">
      <alignment horizontal="right" vertical="top" shrinkToFit="1"/>
    </xf>
    <xf numFmtId="0" fontId="6" fillId="0" borderId="0" xfId="0" applyFont="1"/>
    <xf numFmtId="0" fontId="6" fillId="0" borderId="11" xfId="13" applyNumberFormat="1" applyFont="1" applyBorder="1" applyAlignment="1" applyProtection="1">
      <alignment vertical="top" wrapText="1"/>
    </xf>
    <xf numFmtId="1" fontId="6" fillId="0" borderId="10" xfId="7" applyNumberFormat="1" applyFont="1" applyBorder="1" applyAlignment="1" applyProtection="1">
      <alignment horizontal="center" vertical="top" shrinkToFit="1"/>
    </xf>
    <xf numFmtId="4" fontId="11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1" fillId="0" borderId="2" xfId="16" applyAlignment="1">
      <alignment horizontal="left" vertical="top" shrinkToFi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6" fillId="0" borderId="2" xfId="16" applyNumberFormat="1" applyFont="1" applyAlignment="1" applyProtection="1">
      <alignment horizontal="left"/>
    </xf>
    <xf numFmtId="0" fontId="6" fillId="0" borderId="2" xfId="16" applyFont="1" applyAlignment="1">
      <alignment horizontal="left"/>
    </xf>
    <xf numFmtId="0" fontId="11" fillId="0" borderId="0" xfId="0" applyFont="1" applyAlignment="1">
      <alignment horizontal="center" wrapText="1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E10" sqref="E10"/>
    </sheetView>
  </sheetViews>
  <sheetFormatPr defaultRowHeight="15" x14ac:dyDescent="0.25"/>
  <cols>
    <col min="1" max="1" width="60.28515625" customWidth="1"/>
    <col min="2" max="2" width="23.140625" customWidth="1"/>
    <col min="3" max="3" width="20.42578125" customWidth="1"/>
    <col min="4" max="4" width="21.5703125" customWidth="1"/>
  </cols>
  <sheetData>
    <row r="1" spans="1:4" ht="59.25" customHeight="1" x14ac:dyDescent="0.25">
      <c r="A1" s="96"/>
      <c r="B1" s="101"/>
      <c r="C1" s="118" t="s">
        <v>447</v>
      </c>
      <c r="D1" s="118"/>
    </row>
    <row r="2" spans="1:4" ht="33" customHeight="1" x14ac:dyDescent="0.25">
      <c r="A2" s="117" t="s">
        <v>448</v>
      </c>
      <c r="B2" s="117"/>
      <c r="C2" s="117"/>
      <c r="D2" s="117"/>
    </row>
    <row r="3" spans="1:4" ht="15" customHeight="1" x14ac:dyDescent="0.25">
      <c r="A3" s="1"/>
      <c r="D3" s="34" t="s">
        <v>51</v>
      </c>
    </row>
    <row r="4" spans="1:4" ht="28.5" customHeight="1" x14ac:dyDescent="0.25">
      <c r="A4" s="119" t="s">
        <v>0</v>
      </c>
      <c r="B4" s="119" t="s">
        <v>307</v>
      </c>
      <c r="C4" s="119" t="s">
        <v>50</v>
      </c>
      <c r="D4" s="103" t="s">
        <v>8</v>
      </c>
    </row>
    <row r="5" spans="1:4" ht="14.25" customHeight="1" x14ac:dyDescent="0.25">
      <c r="A5" s="120"/>
      <c r="B5" s="120"/>
      <c r="C5" s="120"/>
      <c r="D5" s="102" t="s">
        <v>429</v>
      </c>
    </row>
    <row r="6" spans="1:4" s="71" customFormat="1" x14ac:dyDescent="0.25">
      <c r="A6" s="98" t="s">
        <v>309</v>
      </c>
      <c r="B6" s="97" t="s">
        <v>308</v>
      </c>
      <c r="C6" s="99">
        <v>59796973.780000001</v>
      </c>
      <c r="D6" s="99">
        <v>7898273.7000000002</v>
      </c>
    </row>
    <row r="7" spans="1:4" x14ac:dyDescent="0.25">
      <c r="A7" s="98" t="s">
        <v>311</v>
      </c>
      <c r="B7" s="97" t="s">
        <v>310</v>
      </c>
      <c r="C7" s="99">
        <v>15933300.619999999</v>
      </c>
      <c r="D7" s="99">
        <v>3132517.27</v>
      </c>
    </row>
    <row r="8" spans="1:4" x14ac:dyDescent="0.25">
      <c r="A8" s="98" t="s">
        <v>313</v>
      </c>
      <c r="B8" s="97" t="s">
        <v>312</v>
      </c>
      <c r="C8" s="99">
        <v>15933300.619999999</v>
      </c>
      <c r="D8" s="99">
        <v>3132517.27</v>
      </c>
    </row>
    <row r="9" spans="1:4" ht="63.75" x14ac:dyDescent="0.25">
      <c r="A9" s="98" t="s">
        <v>315</v>
      </c>
      <c r="B9" s="97" t="s">
        <v>314</v>
      </c>
      <c r="C9" s="99">
        <v>10700000.619999999</v>
      </c>
      <c r="D9" s="99">
        <v>2649787.37</v>
      </c>
    </row>
    <row r="10" spans="1:4" ht="89.25" x14ac:dyDescent="0.25">
      <c r="A10" s="98" t="s">
        <v>317</v>
      </c>
      <c r="B10" s="97" t="s">
        <v>316</v>
      </c>
      <c r="C10" s="99">
        <v>30000</v>
      </c>
      <c r="D10" s="99">
        <v>-1710.3</v>
      </c>
    </row>
    <row r="11" spans="1:4" ht="89.25" x14ac:dyDescent="0.25">
      <c r="A11" s="98" t="s">
        <v>431</v>
      </c>
      <c r="B11" s="97" t="s">
        <v>430</v>
      </c>
      <c r="C11" s="99">
        <v>0</v>
      </c>
      <c r="D11" s="99">
        <v>28.81</v>
      </c>
    </row>
    <row r="12" spans="1:4" ht="38.25" x14ac:dyDescent="0.25">
      <c r="A12" s="98" t="s">
        <v>319</v>
      </c>
      <c r="B12" s="97" t="s">
        <v>318</v>
      </c>
      <c r="C12" s="99">
        <v>326800</v>
      </c>
      <c r="D12" s="99">
        <v>4002.18</v>
      </c>
    </row>
    <row r="13" spans="1:4" ht="38.25" x14ac:dyDescent="0.25">
      <c r="A13" s="98" t="s">
        <v>321</v>
      </c>
      <c r="B13" s="97" t="s">
        <v>320</v>
      </c>
      <c r="C13" s="99">
        <v>0</v>
      </c>
      <c r="D13" s="99">
        <v>65</v>
      </c>
    </row>
    <row r="14" spans="1:4" ht="38.25" x14ac:dyDescent="0.25">
      <c r="A14" s="98" t="s">
        <v>323</v>
      </c>
      <c r="B14" s="97" t="s">
        <v>322</v>
      </c>
      <c r="C14" s="99">
        <v>2219700</v>
      </c>
      <c r="D14" s="99">
        <v>35100</v>
      </c>
    </row>
    <row r="15" spans="1:4" ht="38.25" x14ac:dyDescent="0.25">
      <c r="A15" s="98" t="s">
        <v>325</v>
      </c>
      <c r="B15" s="97" t="s">
        <v>324</v>
      </c>
      <c r="C15" s="99">
        <v>338200</v>
      </c>
      <c r="D15" s="99">
        <v>91392.3</v>
      </c>
    </row>
    <row r="16" spans="1:4" ht="63.75" x14ac:dyDescent="0.25">
      <c r="A16" s="98" t="s">
        <v>327</v>
      </c>
      <c r="B16" s="97" t="s">
        <v>326</v>
      </c>
      <c r="C16" s="99">
        <v>2318600</v>
      </c>
      <c r="D16" s="99">
        <v>59114.16</v>
      </c>
    </row>
    <row r="17" spans="1:4" ht="229.5" x14ac:dyDescent="0.25">
      <c r="A17" s="98" t="s">
        <v>433</v>
      </c>
      <c r="B17" s="97" t="s">
        <v>432</v>
      </c>
      <c r="C17" s="99">
        <v>0</v>
      </c>
      <c r="D17" s="99">
        <v>216000</v>
      </c>
    </row>
    <row r="18" spans="1:4" ht="229.5" x14ac:dyDescent="0.25">
      <c r="A18" s="98" t="s">
        <v>435</v>
      </c>
      <c r="B18" s="97" t="s">
        <v>434</v>
      </c>
      <c r="C18" s="99">
        <v>0</v>
      </c>
      <c r="D18" s="99">
        <v>78737.75</v>
      </c>
    </row>
    <row r="19" spans="1:4" ht="25.5" x14ac:dyDescent="0.25">
      <c r="A19" s="98" t="s">
        <v>329</v>
      </c>
      <c r="B19" s="97" t="s">
        <v>328</v>
      </c>
      <c r="C19" s="99">
        <v>691673.16</v>
      </c>
      <c r="D19" s="99">
        <v>166184.65</v>
      </c>
    </row>
    <row r="20" spans="1:4" ht="25.5" x14ac:dyDescent="0.25">
      <c r="A20" s="98" t="s">
        <v>331</v>
      </c>
      <c r="B20" s="97" t="s">
        <v>330</v>
      </c>
      <c r="C20" s="99">
        <v>691673.16</v>
      </c>
      <c r="D20" s="99">
        <v>166184.65</v>
      </c>
    </row>
    <row r="21" spans="1:4" ht="89.25" x14ac:dyDescent="0.25">
      <c r="A21" s="98" t="s">
        <v>333</v>
      </c>
      <c r="B21" s="97" t="s">
        <v>332</v>
      </c>
      <c r="C21" s="99">
        <v>358999.16</v>
      </c>
      <c r="D21" s="99">
        <v>81630.240000000005</v>
      </c>
    </row>
    <row r="22" spans="1:4" ht="102" x14ac:dyDescent="0.25">
      <c r="A22" s="98" t="s">
        <v>335</v>
      </c>
      <c r="B22" s="97" t="s">
        <v>334</v>
      </c>
      <c r="C22" s="99">
        <v>2075</v>
      </c>
      <c r="D22" s="99">
        <v>463.82</v>
      </c>
    </row>
    <row r="23" spans="1:4" ht="89.25" x14ac:dyDescent="0.25">
      <c r="A23" s="98" t="s">
        <v>337</v>
      </c>
      <c r="B23" s="97" t="s">
        <v>336</v>
      </c>
      <c r="C23" s="99">
        <v>377031</v>
      </c>
      <c r="D23" s="99">
        <v>91110.42</v>
      </c>
    </row>
    <row r="24" spans="1:4" ht="89.25" x14ac:dyDescent="0.25">
      <c r="A24" s="98" t="s">
        <v>339</v>
      </c>
      <c r="B24" s="97" t="s">
        <v>338</v>
      </c>
      <c r="C24" s="99">
        <v>-46432</v>
      </c>
      <c r="D24" s="99">
        <v>-7019.83</v>
      </c>
    </row>
    <row r="25" spans="1:4" x14ac:dyDescent="0.25">
      <c r="A25" s="98" t="s">
        <v>341</v>
      </c>
      <c r="B25" s="97" t="s">
        <v>340</v>
      </c>
      <c r="C25" s="99">
        <v>30000000</v>
      </c>
      <c r="D25" s="99">
        <v>1908763.23</v>
      </c>
    </row>
    <row r="26" spans="1:4" ht="25.5" x14ac:dyDescent="0.25">
      <c r="A26" s="98" t="s">
        <v>343</v>
      </c>
      <c r="B26" s="97" t="s">
        <v>342</v>
      </c>
      <c r="C26" s="99">
        <v>30000000</v>
      </c>
      <c r="D26" s="99">
        <v>1908763.23</v>
      </c>
    </row>
    <row r="27" spans="1:4" ht="25.5" x14ac:dyDescent="0.25">
      <c r="A27" s="98" t="s">
        <v>345</v>
      </c>
      <c r="B27" s="97" t="s">
        <v>344</v>
      </c>
      <c r="C27" s="99">
        <v>17500000</v>
      </c>
      <c r="D27" s="99">
        <v>1490606.23</v>
      </c>
    </row>
    <row r="28" spans="1:4" ht="38.25" x14ac:dyDescent="0.25">
      <c r="A28" s="98" t="s">
        <v>347</v>
      </c>
      <c r="B28" s="97" t="s">
        <v>436</v>
      </c>
      <c r="C28" s="99">
        <v>0</v>
      </c>
      <c r="D28" s="99">
        <v>413.6</v>
      </c>
    </row>
    <row r="29" spans="1:4" ht="38.25" x14ac:dyDescent="0.25">
      <c r="A29" s="98" t="s">
        <v>438</v>
      </c>
      <c r="B29" s="97" t="s">
        <v>437</v>
      </c>
      <c r="C29" s="99">
        <v>0</v>
      </c>
      <c r="D29" s="99">
        <v>-674.54</v>
      </c>
    </row>
    <row r="30" spans="1:4" ht="38.25" x14ac:dyDescent="0.25">
      <c r="A30" s="98" t="s">
        <v>347</v>
      </c>
      <c r="B30" s="97" t="s">
        <v>346</v>
      </c>
      <c r="C30" s="99">
        <v>12500000</v>
      </c>
      <c r="D30" s="99">
        <v>418417.94</v>
      </c>
    </row>
    <row r="31" spans="1:4" x14ac:dyDescent="0.25">
      <c r="A31" s="98" t="s">
        <v>349</v>
      </c>
      <c r="B31" s="97" t="s">
        <v>348</v>
      </c>
      <c r="C31" s="99">
        <v>7155000</v>
      </c>
      <c r="D31" s="99">
        <v>811414.91</v>
      </c>
    </row>
    <row r="32" spans="1:4" x14ac:dyDescent="0.25">
      <c r="A32" s="98" t="s">
        <v>351</v>
      </c>
      <c r="B32" s="97" t="s">
        <v>350</v>
      </c>
      <c r="C32" s="99">
        <v>3550000</v>
      </c>
      <c r="D32" s="99">
        <v>233608.9</v>
      </c>
    </row>
    <row r="33" spans="1:4" ht="38.25" x14ac:dyDescent="0.25">
      <c r="A33" s="98" t="s">
        <v>353</v>
      </c>
      <c r="B33" s="97" t="s">
        <v>352</v>
      </c>
      <c r="C33" s="99">
        <v>3550000</v>
      </c>
      <c r="D33" s="99">
        <v>233608.9</v>
      </c>
    </row>
    <row r="34" spans="1:4" x14ac:dyDescent="0.25">
      <c r="A34" s="98" t="s">
        <v>355</v>
      </c>
      <c r="B34" s="97" t="s">
        <v>354</v>
      </c>
      <c r="C34" s="99">
        <v>3605000</v>
      </c>
      <c r="D34" s="99">
        <v>577806.01</v>
      </c>
    </row>
    <row r="35" spans="1:4" ht="25.5" x14ac:dyDescent="0.25">
      <c r="A35" s="98" t="s">
        <v>357</v>
      </c>
      <c r="B35" s="97" t="s">
        <v>356</v>
      </c>
      <c r="C35" s="99">
        <v>3000000</v>
      </c>
      <c r="D35" s="99">
        <v>536755.87</v>
      </c>
    </row>
    <row r="36" spans="1:4" ht="38.25" x14ac:dyDescent="0.25">
      <c r="A36" s="98" t="s">
        <v>359</v>
      </c>
      <c r="B36" s="97" t="s">
        <v>358</v>
      </c>
      <c r="C36" s="99">
        <v>605000</v>
      </c>
      <c r="D36" s="99">
        <v>41050.14</v>
      </c>
    </row>
    <row r="37" spans="1:4" ht="38.25" x14ac:dyDescent="0.25">
      <c r="A37" s="98" t="s">
        <v>361</v>
      </c>
      <c r="B37" s="97" t="s">
        <v>360</v>
      </c>
      <c r="C37" s="99">
        <v>3992000</v>
      </c>
      <c r="D37" s="99">
        <v>1166780.44</v>
      </c>
    </row>
    <row r="38" spans="1:4" ht="76.5" x14ac:dyDescent="0.25">
      <c r="A38" s="98" t="s">
        <v>363</v>
      </c>
      <c r="B38" s="97" t="s">
        <v>362</v>
      </c>
      <c r="C38" s="99">
        <v>3742000</v>
      </c>
      <c r="D38" s="99">
        <v>1077320.01</v>
      </c>
    </row>
    <row r="39" spans="1:4" ht="63.75" x14ac:dyDescent="0.25">
      <c r="A39" s="98" t="s">
        <v>365</v>
      </c>
      <c r="B39" s="97" t="s">
        <v>364</v>
      </c>
      <c r="C39" s="99">
        <v>510000</v>
      </c>
      <c r="D39" s="99">
        <v>138327.44</v>
      </c>
    </row>
    <row r="40" spans="1:4" ht="76.5" x14ac:dyDescent="0.25">
      <c r="A40" s="98" t="s">
        <v>367</v>
      </c>
      <c r="B40" s="97" t="s">
        <v>366</v>
      </c>
      <c r="C40" s="99">
        <v>432000</v>
      </c>
      <c r="D40" s="99">
        <v>153501.9</v>
      </c>
    </row>
    <row r="41" spans="1:4" ht="51" x14ac:dyDescent="0.25">
      <c r="A41" s="98" t="s">
        <v>369</v>
      </c>
      <c r="B41" s="97" t="s">
        <v>368</v>
      </c>
      <c r="C41" s="99">
        <v>2800000</v>
      </c>
      <c r="D41" s="99">
        <v>785490.67</v>
      </c>
    </row>
    <row r="42" spans="1:4" ht="63.75" x14ac:dyDescent="0.25">
      <c r="A42" s="98" t="s">
        <v>371</v>
      </c>
      <c r="B42" s="97" t="s">
        <v>370</v>
      </c>
      <c r="C42" s="99">
        <v>250000</v>
      </c>
      <c r="D42" s="99">
        <v>89460.43</v>
      </c>
    </row>
    <row r="43" spans="1:4" ht="63.75" x14ac:dyDescent="0.25">
      <c r="A43" s="98" t="s">
        <v>373</v>
      </c>
      <c r="B43" s="97" t="s">
        <v>372</v>
      </c>
      <c r="C43" s="99">
        <v>250000</v>
      </c>
      <c r="D43" s="99">
        <v>89460.43</v>
      </c>
    </row>
    <row r="44" spans="1:4" ht="25.5" x14ac:dyDescent="0.25">
      <c r="A44" s="98" t="s">
        <v>375</v>
      </c>
      <c r="B44" s="97" t="s">
        <v>374</v>
      </c>
      <c r="C44" s="99">
        <v>1740000</v>
      </c>
      <c r="D44" s="99">
        <v>626708.52</v>
      </c>
    </row>
    <row r="45" spans="1:4" x14ac:dyDescent="0.25">
      <c r="A45" s="98" t="s">
        <v>377</v>
      </c>
      <c r="B45" s="97" t="s">
        <v>376</v>
      </c>
      <c r="C45" s="99">
        <v>1700000</v>
      </c>
      <c r="D45" s="99">
        <v>615708.52</v>
      </c>
    </row>
    <row r="46" spans="1:4" ht="25.5" x14ac:dyDescent="0.25">
      <c r="A46" s="98" t="s">
        <v>379</v>
      </c>
      <c r="B46" s="97" t="s">
        <v>378</v>
      </c>
      <c r="C46" s="99">
        <v>1700000</v>
      </c>
      <c r="D46" s="99">
        <v>615708.52</v>
      </c>
    </row>
    <row r="47" spans="1:4" x14ac:dyDescent="0.25">
      <c r="A47" s="98" t="s">
        <v>381</v>
      </c>
      <c r="B47" s="97" t="s">
        <v>380</v>
      </c>
      <c r="C47" s="99">
        <v>40000</v>
      </c>
      <c r="D47" s="99">
        <v>11000</v>
      </c>
    </row>
    <row r="48" spans="1:4" ht="25.5" x14ac:dyDescent="0.25">
      <c r="A48" s="98" t="s">
        <v>383</v>
      </c>
      <c r="B48" s="97" t="s">
        <v>382</v>
      </c>
      <c r="C48" s="99">
        <v>40000</v>
      </c>
      <c r="D48" s="99">
        <v>11000</v>
      </c>
    </row>
    <row r="49" spans="1:4" ht="25.5" x14ac:dyDescent="0.25">
      <c r="A49" s="98" t="s">
        <v>385</v>
      </c>
      <c r="B49" s="97" t="s">
        <v>384</v>
      </c>
      <c r="C49" s="99">
        <v>80000</v>
      </c>
      <c r="D49" s="99">
        <v>30862.32</v>
      </c>
    </row>
    <row r="50" spans="1:4" ht="25.5" x14ac:dyDescent="0.25">
      <c r="A50" s="98" t="s">
        <v>387</v>
      </c>
      <c r="B50" s="97" t="s">
        <v>386</v>
      </c>
      <c r="C50" s="99">
        <v>80000</v>
      </c>
      <c r="D50" s="99">
        <v>30862.32</v>
      </c>
    </row>
    <row r="51" spans="1:4" ht="38.25" x14ac:dyDescent="0.25">
      <c r="A51" s="98" t="s">
        <v>389</v>
      </c>
      <c r="B51" s="97" t="s">
        <v>388</v>
      </c>
      <c r="C51" s="99">
        <v>30000</v>
      </c>
      <c r="D51" s="99">
        <v>30862.32</v>
      </c>
    </row>
    <row r="52" spans="1:4" ht="38.25" x14ac:dyDescent="0.25">
      <c r="A52" s="98" t="s">
        <v>391</v>
      </c>
      <c r="B52" s="97" t="s">
        <v>390</v>
      </c>
      <c r="C52" s="99">
        <v>50000</v>
      </c>
      <c r="D52" s="99">
        <v>0</v>
      </c>
    </row>
    <row r="53" spans="1:4" x14ac:dyDescent="0.25">
      <c r="A53" s="98" t="s">
        <v>393</v>
      </c>
      <c r="B53" s="97" t="s">
        <v>392</v>
      </c>
      <c r="C53" s="99">
        <v>30000</v>
      </c>
      <c r="D53" s="99">
        <v>0</v>
      </c>
    </row>
    <row r="54" spans="1:4" ht="89.25" x14ac:dyDescent="0.25">
      <c r="A54" s="98" t="s">
        <v>395</v>
      </c>
      <c r="B54" s="97" t="s">
        <v>394</v>
      </c>
      <c r="C54" s="99">
        <v>30000</v>
      </c>
      <c r="D54" s="99">
        <v>0</v>
      </c>
    </row>
    <row r="55" spans="1:4" ht="63.75" x14ac:dyDescent="0.25">
      <c r="A55" s="98" t="s">
        <v>397</v>
      </c>
      <c r="B55" s="97" t="s">
        <v>396</v>
      </c>
      <c r="C55" s="99">
        <v>30000</v>
      </c>
      <c r="D55" s="99">
        <v>0</v>
      </c>
    </row>
    <row r="56" spans="1:4" x14ac:dyDescent="0.25">
      <c r="A56" s="98" t="s">
        <v>399</v>
      </c>
      <c r="B56" s="97" t="s">
        <v>398</v>
      </c>
      <c r="C56" s="99">
        <v>175000</v>
      </c>
      <c r="D56" s="99">
        <v>55042.36</v>
      </c>
    </row>
    <row r="57" spans="1:4" x14ac:dyDescent="0.25">
      <c r="A57" s="98" t="s">
        <v>440</v>
      </c>
      <c r="B57" s="97" t="s">
        <v>439</v>
      </c>
      <c r="C57" s="99">
        <v>0</v>
      </c>
      <c r="D57" s="99">
        <v>-8189</v>
      </c>
    </row>
    <row r="58" spans="1:4" ht="25.5" x14ac:dyDescent="0.25">
      <c r="A58" s="98" t="s">
        <v>442</v>
      </c>
      <c r="B58" s="97" t="s">
        <v>441</v>
      </c>
      <c r="C58" s="99">
        <v>0</v>
      </c>
      <c r="D58" s="99">
        <v>-8189</v>
      </c>
    </row>
    <row r="59" spans="1:4" x14ac:dyDescent="0.25">
      <c r="A59" s="98" t="s">
        <v>444</v>
      </c>
      <c r="B59" s="97" t="s">
        <v>443</v>
      </c>
      <c r="C59" s="99">
        <v>0</v>
      </c>
      <c r="D59" s="99">
        <v>13231.36</v>
      </c>
    </row>
    <row r="60" spans="1:4" ht="25.5" x14ac:dyDescent="0.25">
      <c r="A60" s="98" t="s">
        <v>446</v>
      </c>
      <c r="B60" s="97" t="s">
        <v>445</v>
      </c>
      <c r="C60" s="99">
        <v>0</v>
      </c>
      <c r="D60" s="99">
        <v>13231.36</v>
      </c>
    </row>
    <row r="61" spans="1:4" x14ac:dyDescent="0.25">
      <c r="A61" s="98" t="s">
        <v>401</v>
      </c>
      <c r="B61" s="97" t="s">
        <v>400</v>
      </c>
      <c r="C61" s="99">
        <v>175000</v>
      </c>
      <c r="D61" s="99">
        <v>50000</v>
      </c>
    </row>
    <row r="62" spans="1:4" ht="25.5" x14ac:dyDescent="0.25">
      <c r="A62" s="98" t="s">
        <v>403</v>
      </c>
      <c r="B62" s="97" t="s">
        <v>402</v>
      </c>
      <c r="C62" s="99">
        <v>175000</v>
      </c>
      <c r="D62" s="99">
        <v>50000</v>
      </c>
    </row>
    <row r="63" spans="1:4" x14ac:dyDescent="0.25">
      <c r="A63" s="98" t="s">
        <v>405</v>
      </c>
      <c r="B63" s="97" t="s">
        <v>404</v>
      </c>
      <c r="C63" s="99">
        <v>23668826.5</v>
      </c>
      <c r="D63" s="99">
        <v>3556864.35</v>
      </c>
    </row>
    <row r="64" spans="1:4" ht="38.25" x14ac:dyDescent="0.25">
      <c r="A64" s="98" t="s">
        <v>407</v>
      </c>
      <c r="B64" s="97" t="s">
        <v>406</v>
      </c>
      <c r="C64" s="99">
        <v>23668826.5</v>
      </c>
      <c r="D64" s="99">
        <v>3556864.35</v>
      </c>
    </row>
    <row r="65" spans="1:4" x14ac:dyDescent="0.25">
      <c r="A65" s="98" t="s">
        <v>409</v>
      </c>
      <c r="B65" s="97" t="s">
        <v>408</v>
      </c>
      <c r="C65" s="99">
        <v>12500000</v>
      </c>
      <c r="D65" s="99">
        <v>3000000</v>
      </c>
    </row>
    <row r="66" spans="1:4" ht="25.5" x14ac:dyDescent="0.25">
      <c r="A66" s="98" t="s">
        <v>411</v>
      </c>
      <c r="B66" s="97" t="s">
        <v>410</v>
      </c>
      <c r="C66" s="99">
        <v>12500000</v>
      </c>
      <c r="D66" s="99">
        <v>3000000</v>
      </c>
    </row>
    <row r="67" spans="1:4" ht="25.5" x14ac:dyDescent="0.25">
      <c r="A67" s="98" t="s">
        <v>413</v>
      </c>
      <c r="B67" s="97" t="s">
        <v>412</v>
      </c>
      <c r="C67" s="99">
        <v>609336</v>
      </c>
      <c r="D67" s="99">
        <v>101556</v>
      </c>
    </row>
    <row r="68" spans="1:4" ht="38.25" x14ac:dyDescent="0.25">
      <c r="A68" s="98" t="s">
        <v>415</v>
      </c>
      <c r="B68" s="97" t="s">
        <v>414</v>
      </c>
      <c r="C68" s="99">
        <v>609336</v>
      </c>
      <c r="D68" s="99">
        <v>101556</v>
      </c>
    </row>
    <row r="69" spans="1:4" ht="25.5" x14ac:dyDescent="0.25">
      <c r="A69" s="98" t="s">
        <v>417</v>
      </c>
      <c r="B69" s="97" t="s">
        <v>416</v>
      </c>
      <c r="C69" s="99">
        <v>5690569.1399999997</v>
      </c>
      <c r="D69" s="99">
        <v>0</v>
      </c>
    </row>
    <row r="70" spans="1:4" ht="25.5" x14ac:dyDescent="0.25">
      <c r="A70" s="98" t="s">
        <v>419</v>
      </c>
      <c r="B70" s="97" t="s">
        <v>418</v>
      </c>
      <c r="C70" s="99">
        <v>1368348</v>
      </c>
      <c r="D70" s="99">
        <v>338642.35</v>
      </c>
    </row>
    <row r="71" spans="1:4" ht="38.25" x14ac:dyDescent="0.25">
      <c r="A71" s="98" t="s">
        <v>421</v>
      </c>
      <c r="B71" s="97" t="s">
        <v>420</v>
      </c>
      <c r="C71" s="99">
        <v>1368348</v>
      </c>
      <c r="D71" s="99">
        <v>338642.35</v>
      </c>
    </row>
    <row r="72" spans="1:4" ht="63.75" x14ac:dyDescent="0.25">
      <c r="A72" s="98" t="s">
        <v>423</v>
      </c>
      <c r="B72" s="97" t="s">
        <v>422</v>
      </c>
      <c r="C72" s="99">
        <v>850000</v>
      </c>
      <c r="D72" s="99">
        <v>116666</v>
      </c>
    </row>
    <row r="73" spans="1:4" ht="38.25" x14ac:dyDescent="0.25">
      <c r="A73" s="98" t="s">
        <v>425</v>
      </c>
      <c r="B73" s="97" t="s">
        <v>424</v>
      </c>
      <c r="C73" s="99">
        <v>2650573.36</v>
      </c>
      <c r="D73" s="99">
        <v>0</v>
      </c>
    </row>
    <row r="74" spans="1:4" ht="140.25" x14ac:dyDescent="0.25">
      <c r="A74" s="98" t="s">
        <v>427</v>
      </c>
      <c r="B74" s="97" t="s">
        <v>426</v>
      </c>
      <c r="C74" s="99">
        <v>2650573.36</v>
      </c>
      <c r="D74" s="99">
        <v>0</v>
      </c>
    </row>
    <row r="75" spans="1:4" x14ac:dyDescent="0.25">
      <c r="A75" s="116" t="s">
        <v>429</v>
      </c>
      <c r="B75" s="116"/>
      <c r="C75" s="104">
        <v>83465800.280000001</v>
      </c>
      <c r="D75" s="104">
        <v>11455138.050000001</v>
      </c>
    </row>
  </sheetData>
  <mergeCells count="6">
    <mergeCell ref="A75:B75"/>
    <mergeCell ref="A2:D2"/>
    <mergeCell ref="C1:D1"/>
    <mergeCell ref="C4:C5"/>
    <mergeCell ref="B4:B5"/>
    <mergeCell ref="A4:A5"/>
  </mergeCells>
  <pageMargins left="0.59055118110236227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zoomScaleNormal="100" workbookViewId="0">
      <selection activeCell="A94" sqref="A94"/>
    </sheetView>
  </sheetViews>
  <sheetFormatPr defaultRowHeight="15.75" x14ac:dyDescent="0.25"/>
  <cols>
    <col min="1" max="1" width="50.7109375" style="105" customWidth="1"/>
    <col min="2" max="2" width="9.140625" style="105" customWidth="1"/>
    <col min="3" max="3" width="9.140625" style="105"/>
    <col min="4" max="4" width="11.140625" style="105" customWidth="1"/>
    <col min="5" max="5" width="8.85546875" style="105" customWidth="1"/>
    <col min="6" max="6" width="8.5703125" style="105" customWidth="1"/>
    <col min="7" max="8" width="14.7109375" style="105" customWidth="1"/>
    <col min="9" max="16384" width="9.140625" style="105"/>
  </cols>
  <sheetData>
    <row r="1" spans="1:8" ht="50.25" customHeight="1" x14ac:dyDescent="0.25">
      <c r="D1" s="19"/>
      <c r="E1" s="118" t="s">
        <v>654</v>
      </c>
      <c r="F1" s="118"/>
      <c r="G1" s="118"/>
      <c r="H1" s="118"/>
    </row>
    <row r="2" spans="1:8" ht="9.75" customHeight="1" x14ac:dyDescent="0.25">
      <c r="D2" s="101"/>
      <c r="E2" s="101"/>
      <c r="F2" s="101"/>
    </row>
    <row r="3" spans="1:8" ht="42.75" customHeight="1" x14ac:dyDescent="0.25">
      <c r="A3" s="123" t="s">
        <v>653</v>
      </c>
      <c r="B3" s="123"/>
      <c r="C3" s="123"/>
      <c r="D3" s="123"/>
      <c r="E3" s="123"/>
      <c r="F3" s="123"/>
      <c r="G3" s="123"/>
      <c r="H3" s="123"/>
    </row>
    <row r="4" spans="1:8" x14ac:dyDescent="0.25">
      <c r="H4" s="34" t="s">
        <v>51</v>
      </c>
    </row>
    <row r="5" spans="1:8" ht="15" customHeight="1" x14ac:dyDescent="0.25">
      <c r="A5" s="124" t="s">
        <v>0</v>
      </c>
      <c r="B5" s="124" t="s">
        <v>449</v>
      </c>
      <c r="C5" s="124" t="s">
        <v>450</v>
      </c>
      <c r="D5" s="124" t="s">
        <v>451</v>
      </c>
      <c r="E5" s="124" t="s">
        <v>452</v>
      </c>
      <c r="F5" s="124" t="s">
        <v>453</v>
      </c>
      <c r="G5" s="124" t="s">
        <v>454</v>
      </c>
      <c r="H5" s="124" t="s">
        <v>455</v>
      </c>
    </row>
    <row r="6" spans="1:8" x14ac:dyDescent="0.25">
      <c r="A6" s="125"/>
      <c r="B6" s="125"/>
      <c r="C6" s="125"/>
      <c r="D6" s="125"/>
      <c r="E6" s="125"/>
      <c r="F6" s="125"/>
      <c r="G6" s="125"/>
      <c r="H6" s="125"/>
    </row>
    <row r="7" spans="1:8" ht="31.5" x14ac:dyDescent="0.25">
      <c r="A7" s="106" t="s">
        <v>456</v>
      </c>
      <c r="B7" s="107" t="s">
        <v>457</v>
      </c>
      <c r="C7" s="107" t="s">
        <v>458</v>
      </c>
      <c r="D7" s="107" t="s">
        <v>459</v>
      </c>
      <c r="E7" s="107" t="s">
        <v>457</v>
      </c>
      <c r="F7" s="107" t="s">
        <v>457</v>
      </c>
      <c r="G7" s="108">
        <v>75770502.890000001</v>
      </c>
      <c r="H7" s="108">
        <v>13948288.92</v>
      </c>
    </row>
    <row r="8" spans="1:8" x14ac:dyDescent="0.25">
      <c r="A8" s="106" t="s">
        <v>460</v>
      </c>
      <c r="B8" s="107" t="s">
        <v>457</v>
      </c>
      <c r="C8" s="107" t="s">
        <v>461</v>
      </c>
      <c r="D8" s="107" t="s">
        <v>459</v>
      </c>
      <c r="E8" s="107" t="s">
        <v>457</v>
      </c>
      <c r="F8" s="107" t="s">
        <v>457</v>
      </c>
      <c r="G8" s="108">
        <v>27391377.43</v>
      </c>
      <c r="H8" s="108">
        <v>6103799.1699999999</v>
      </c>
    </row>
    <row r="9" spans="1:8" ht="63" x14ac:dyDescent="0.25">
      <c r="A9" s="106" t="s">
        <v>462</v>
      </c>
      <c r="B9" s="107" t="s">
        <v>457</v>
      </c>
      <c r="C9" s="107" t="s">
        <v>463</v>
      </c>
      <c r="D9" s="107" t="s">
        <v>459</v>
      </c>
      <c r="E9" s="107" t="s">
        <v>457</v>
      </c>
      <c r="F9" s="107" t="s">
        <v>457</v>
      </c>
      <c r="G9" s="108">
        <v>1086432</v>
      </c>
      <c r="H9" s="108">
        <v>266107.8</v>
      </c>
    </row>
    <row r="10" spans="1:8" x14ac:dyDescent="0.25">
      <c r="A10" s="106" t="s">
        <v>464</v>
      </c>
      <c r="B10" s="107" t="s">
        <v>457</v>
      </c>
      <c r="C10" s="107" t="s">
        <v>463</v>
      </c>
      <c r="D10" s="107" t="s">
        <v>465</v>
      </c>
      <c r="E10" s="107" t="s">
        <v>457</v>
      </c>
      <c r="F10" s="107" t="s">
        <v>457</v>
      </c>
      <c r="G10" s="108">
        <v>1086432</v>
      </c>
      <c r="H10" s="108">
        <v>266107.8</v>
      </c>
    </row>
    <row r="11" spans="1:8" x14ac:dyDescent="0.25">
      <c r="A11" s="106" t="s">
        <v>466</v>
      </c>
      <c r="B11" s="107" t="s">
        <v>1</v>
      </c>
      <c r="C11" s="107" t="s">
        <v>463</v>
      </c>
      <c r="D11" s="107" t="s">
        <v>465</v>
      </c>
      <c r="E11" s="107" t="s">
        <v>467</v>
      </c>
      <c r="F11" s="107" t="s">
        <v>468</v>
      </c>
      <c r="G11" s="109">
        <v>75600</v>
      </c>
      <c r="H11" s="109">
        <v>18900</v>
      </c>
    </row>
    <row r="12" spans="1:8" x14ac:dyDescent="0.25">
      <c r="A12" s="106" t="s">
        <v>469</v>
      </c>
      <c r="B12" s="107" t="s">
        <v>1</v>
      </c>
      <c r="C12" s="107" t="s">
        <v>463</v>
      </c>
      <c r="D12" s="107" t="s">
        <v>465</v>
      </c>
      <c r="E12" s="107" t="s">
        <v>470</v>
      </c>
      <c r="F12" s="107" t="s">
        <v>471</v>
      </c>
      <c r="G12" s="109">
        <v>966000</v>
      </c>
      <c r="H12" s="109">
        <v>241500</v>
      </c>
    </row>
    <row r="13" spans="1:8" x14ac:dyDescent="0.25">
      <c r="A13" s="106" t="s">
        <v>472</v>
      </c>
      <c r="B13" s="107" t="s">
        <v>1</v>
      </c>
      <c r="C13" s="107" t="s">
        <v>463</v>
      </c>
      <c r="D13" s="107" t="s">
        <v>465</v>
      </c>
      <c r="E13" s="107" t="s">
        <v>473</v>
      </c>
      <c r="F13" s="107" t="s">
        <v>474</v>
      </c>
      <c r="G13" s="109">
        <v>22832</v>
      </c>
      <c r="H13" s="109">
        <v>5707.8</v>
      </c>
    </row>
    <row r="14" spans="1:8" x14ac:dyDescent="0.25">
      <c r="A14" s="106" t="s">
        <v>469</v>
      </c>
      <c r="B14" s="107" t="s">
        <v>1</v>
      </c>
      <c r="C14" s="107" t="s">
        <v>463</v>
      </c>
      <c r="D14" s="107" t="s">
        <v>465</v>
      </c>
      <c r="E14" s="107" t="s">
        <v>475</v>
      </c>
      <c r="F14" s="107" t="s">
        <v>471</v>
      </c>
      <c r="G14" s="109">
        <v>2000</v>
      </c>
      <c r="H14" s="109">
        <v>0</v>
      </c>
    </row>
    <row r="15" spans="1:8" ht="31.5" x14ac:dyDescent="0.25">
      <c r="A15" s="106" t="s">
        <v>476</v>
      </c>
      <c r="B15" s="107" t="s">
        <v>1</v>
      </c>
      <c r="C15" s="107" t="s">
        <v>463</v>
      </c>
      <c r="D15" s="107" t="s">
        <v>465</v>
      </c>
      <c r="E15" s="107" t="s">
        <v>475</v>
      </c>
      <c r="F15" s="107" t="s">
        <v>477</v>
      </c>
      <c r="G15" s="109">
        <v>5000</v>
      </c>
      <c r="H15" s="109">
        <v>0</v>
      </c>
    </row>
    <row r="16" spans="1:8" ht="31.5" x14ac:dyDescent="0.25">
      <c r="A16" s="106" t="s">
        <v>478</v>
      </c>
      <c r="B16" s="107" t="s">
        <v>1</v>
      </c>
      <c r="C16" s="107" t="s">
        <v>463</v>
      </c>
      <c r="D16" s="107" t="s">
        <v>465</v>
      </c>
      <c r="E16" s="107" t="s">
        <v>475</v>
      </c>
      <c r="F16" s="107" t="s">
        <v>479</v>
      </c>
      <c r="G16" s="109">
        <v>15000</v>
      </c>
      <c r="H16" s="109">
        <v>0</v>
      </c>
    </row>
    <row r="17" spans="1:8" ht="78.75" x14ac:dyDescent="0.25">
      <c r="A17" s="106" t="s">
        <v>480</v>
      </c>
      <c r="B17" s="107" t="s">
        <v>457</v>
      </c>
      <c r="C17" s="107" t="s">
        <v>481</v>
      </c>
      <c r="D17" s="107" t="s">
        <v>459</v>
      </c>
      <c r="E17" s="107" t="s">
        <v>457</v>
      </c>
      <c r="F17" s="107" t="s">
        <v>457</v>
      </c>
      <c r="G17" s="108">
        <v>18100819.43</v>
      </c>
      <c r="H17" s="108">
        <v>4157030.15</v>
      </c>
    </row>
    <row r="18" spans="1:8" x14ac:dyDescent="0.25">
      <c r="A18" s="106" t="s">
        <v>464</v>
      </c>
      <c r="B18" s="107" t="s">
        <v>457</v>
      </c>
      <c r="C18" s="107" t="s">
        <v>481</v>
      </c>
      <c r="D18" s="107" t="s">
        <v>482</v>
      </c>
      <c r="E18" s="107" t="s">
        <v>457</v>
      </c>
      <c r="F18" s="107" t="s">
        <v>457</v>
      </c>
      <c r="G18" s="108">
        <v>16940938.43</v>
      </c>
      <c r="H18" s="108">
        <v>3803774.6</v>
      </c>
    </row>
    <row r="19" spans="1:8" x14ac:dyDescent="0.25">
      <c r="A19" s="106" t="s">
        <v>466</v>
      </c>
      <c r="B19" s="107" t="s">
        <v>1</v>
      </c>
      <c r="C19" s="107" t="s">
        <v>481</v>
      </c>
      <c r="D19" s="107" t="s">
        <v>482</v>
      </c>
      <c r="E19" s="107" t="s">
        <v>467</v>
      </c>
      <c r="F19" s="107" t="s">
        <v>468</v>
      </c>
      <c r="G19" s="109">
        <v>11927449</v>
      </c>
      <c r="H19" s="109">
        <v>2751509.52</v>
      </c>
    </row>
    <row r="20" spans="1:8" ht="31.5" x14ac:dyDescent="0.25">
      <c r="A20" s="106" t="s">
        <v>483</v>
      </c>
      <c r="B20" s="107" t="s">
        <v>1</v>
      </c>
      <c r="C20" s="107" t="s">
        <v>481</v>
      </c>
      <c r="D20" s="107" t="s">
        <v>482</v>
      </c>
      <c r="E20" s="107" t="s">
        <v>467</v>
      </c>
      <c r="F20" s="107" t="s">
        <v>484</v>
      </c>
      <c r="G20" s="109">
        <v>100000</v>
      </c>
      <c r="H20" s="109">
        <v>39698.300000000003</v>
      </c>
    </row>
    <row r="21" spans="1:8" x14ac:dyDescent="0.25">
      <c r="A21" s="106" t="s">
        <v>472</v>
      </c>
      <c r="B21" s="107" t="s">
        <v>1</v>
      </c>
      <c r="C21" s="107" t="s">
        <v>481</v>
      </c>
      <c r="D21" s="107" t="s">
        <v>482</v>
      </c>
      <c r="E21" s="107" t="s">
        <v>473</v>
      </c>
      <c r="F21" s="107" t="s">
        <v>474</v>
      </c>
      <c r="G21" s="109">
        <v>3602089.43</v>
      </c>
      <c r="H21" s="109">
        <v>830955.66</v>
      </c>
    </row>
    <row r="22" spans="1:8" x14ac:dyDescent="0.25">
      <c r="A22" s="106" t="s">
        <v>485</v>
      </c>
      <c r="B22" s="107" t="s">
        <v>1</v>
      </c>
      <c r="C22" s="107" t="s">
        <v>481</v>
      </c>
      <c r="D22" s="107" t="s">
        <v>482</v>
      </c>
      <c r="E22" s="107" t="s">
        <v>475</v>
      </c>
      <c r="F22" s="107" t="s">
        <v>486</v>
      </c>
      <c r="G22" s="109">
        <v>195600</v>
      </c>
      <c r="H22" s="109">
        <v>21058.41</v>
      </c>
    </row>
    <row r="23" spans="1:8" x14ac:dyDescent="0.25">
      <c r="A23" s="106" t="s">
        <v>487</v>
      </c>
      <c r="B23" s="107" t="s">
        <v>1</v>
      </c>
      <c r="C23" s="107" t="s">
        <v>481</v>
      </c>
      <c r="D23" s="107" t="s">
        <v>482</v>
      </c>
      <c r="E23" s="107" t="s">
        <v>475</v>
      </c>
      <c r="F23" s="107" t="s">
        <v>488</v>
      </c>
      <c r="G23" s="109">
        <v>25000</v>
      </c>
      <c r="H23" s="109">
        <v>3583.51</v>
      </c>
    </row>
    <row r="24" spans="1:8" x14ac:dyDescent="0.25">
      <c r="A24" s="106" t="s">
        <v>489</v>
      </c>
      <c r="B24" s="107" t="s">
        <v>1</v>
      </c>
      <c r="C24" s="107" t="s">
        <v>481</v>
      </c>
      <c r="D24" s="107" t="s">
        <v>482</v>
      </c>
      <c r="E24" s="107" t="s">
        <v>475</v>
      </c>
      <c r="F24" s="107" t="s">
        <v>490</v>
      </c>
      <c r="G24" s="109">
        <v>91000</v>
      </c>
      <c r="H24" s="109">
        <v>18516.66</v>
      </c>
    </row>
    <row r="25" spans="1:8" x14ac:dyDescent="0.25">
      <c r="A25" s="106" t="s">
        <v>469</v>
      </c>
      <c r="B25" s="107" t="s">
        <v>1</v>
      </c>
      <c r="C25" s="107" t="s">
        <v>481</v>
      </c>
      <c r="D25" s="107" t="s">
        <v>482</v>
      </c>
      <c r="E25" s="107" t="s">
        <v>475</v>
      </c>
      <c r="F25" s="107" t="s">
        <v>471</v>
      </c>
      <c r="G25" s="109">
        <v>385000</v>
      </c>
      <c r="H25" s="109">
        <v>80492</v>
      </c>
    </row>
    <row r="26" spans="1:8" x14ac:dyDescent="0.25">
      <c r="A26" s="106" t="s">
        <v>491</v>
      </c>
      <c r="B26" s="107" t="s">
        <v>1</v>
      </c>
      <c r="C26" s="107" t="s">
        <v>481</v>
      </c>
      <c r="D26" s="107" t="s">
        <v>482</v>
      </c>
      <c r="E26" s="107" t="s">
        <v>475</v>
      </c>
      <c r="F26" s="107" t="s">
        <v>492</v>
      </c>
      <c r="G26" s="109">
        <v>10000</v>
      </c>
      <c r="H26" s="109">
        <v>0</v>
      </c>
    </row>
    <row r="27" spans="1:8" ht="31.5" x14ac:dyDescent="0.25">
      <c r="A27" s="106" t="s">
        <v>476</v>
      </c>
      <c r="B27" s="107" t="s">
        <v>1</v>
      </c>
      <c r="C27" s="107" t="s">
        <v>481</v>
      </c>
      <c r="D27" s="107" t="s">
        <v>482</v>
      </c>
      <c r="E27" s="107" t="s">
        <v>475</v>
      </c>
      <c r="F27" s="107" t="s">
        <v>477</v>
      </c>
      <c r="G27" s="109">
        <v>199800</v>
      </c>
      <c r="H27" s="109">
        <v>0</v>
      </c>
    </row>
    <row r="28" spans="1:8" x14ac:dyDescent="0.25">
      <c r="A28" s="106" t="s">
        <v>487</v>
      </c>
      <c r="B28" s="107" t="s">
        <v>1</v>
      </c>
      <c r="C28" s="107" t="s">
        <v>481</v>
      </c>
      <c r="D28" s="107" t="s">
        <v>482</v>
      </c>
      <c r="E28" s="107" t="s">
        <v>493</v>
      </c>
      <c r="F28" s="107" t="s">
        <v>488</v>
      </c>
      <c r="G28" s="109">
        <v>405000</v>
      </c>
      <c r="H28" s="109">
        <v>57960.54</v>
      </c>
    </row>
    <row r="29" spans="1:8" ht="47.25" x14ac:dyDescent="0.25">
      <c r="A29" s="106" t="s">
        <v>494</v>
      </c>
      <c r="B29" s="107" t="s">
        <v>457</v>
      </c>
      <c r="C29" s="107" t="s">
        <v>481</v>
      </c>
      <c r="D29" s="107" t="s">
        <v>495</v>
      </c>
      <c r="E29" s="107" t="s">
        <v>457</v>
      </c>
      <c r="F29" s="107" t="s">
        <v>457</v>
      </c>
      <c r="G29" s="108">
        <v>1159881</v>
      </c>
      <c r="H29" s="108">
        <v>353255.55</v>
      </c>
    </row>
    <row r="30" spans="1:8" x14ac:dyDescent="0.25">
      <c r="A30" s="106" t="s">
        <v>466</v>
      </c>
      <c r="B30" s="107" t="s">
        <v>1</v>
      </c>
      <c r="C30" s="107" t="s">
        <v>481</v>
      </c>
      <c r="D30" s="107" t="s">
        <v>495</v>
      </c>
      <c r="E30" s="107" t="s">
        <v>467</v>
      </c>
      <c r="F30" s="107" t="s">
        <v>468</v>
      </c>
      <c r="G30" s="109">
        <v>883165</v>
      </c>
      <c r="H30" s="109">
        <v>271317.61</v>
      </c>
    </row>
    <row r="31" spans="1:8" ht="31.5" x14ac:dyDescent="0.25">
      <c r="A31" s="106" t="s">
        <v>483</v>
      </c>
      <c r="B31" s="107" t="s">
        <v>1</v>
      </c>
      <c r="C31" s="107" t="s">
        <v>481</v>
      </c>
      <c r="D31" s="107" t="s">
        <v>495</v>
      </c>
      <c r="E31" s="107" t="s">
        <v>467</v>
      </c>
      <c r="F31" s="107" t="s">
        <v>484</v>
      </c>
      <c r="G31" s="109">
        <v>10000</v>
      </c>
      <c r="H31" s="109">
        <v>0</v>
      </c>
    </row>
    <row r="32" spans="1:8" x14ac:dyDescent="0.25">
      <c r="A32" s="106" t="s">
        <v>472</v>
      </c>
      <c r="B32" s="107" t="s">
        <v>1</v>
      </c>
      <c r="C32" s="107" t="s">
        <v>481</v>
      </c>
      <c r="D32" s="107" t="s">
        <v>495</v>
      </c>
      <c r="E32" s="107" t="s">
        <v>473</v>
      </c>
      <c r="F32" s="107" t="s">
        <v>474</v>
      </c>
      <c r="G32" s="109">
        <v>266716</v>
      </c>
      <c r="H32" s="109">
        <v>81937.94</v>
      </c>
    </row>
    <row r="33" spans="1:8" x14ac:dyDescent="0.25">
      <c r="A33" s="106" t="s">
        <v>496</v>
      </c>
      <c r="B33" s="107" t="s">
        <v>457</v>
      </c>
      <c r="C33" s="107" t="s">
        <v>497</v>
      </c>
      <c r="D33" s="107" t="s">
        <v>459</v>
      </c>
      <c r="E33" s="107" t="s">
        <v>457</v>
      </c>
      <c r="F33" s="107" t="s">
        <v>457</v>
      </c>
      <c r="G33" s="108">
        <v>200000</v>
      </c>
      <c r="H33" s="108">
        <v>0</v>
      </c>
    </row>
    <row r="34" spans="1:8" ht="31.5" x14ac:dyDescent="0.25">
      <c r="A34" s="106" t="s">
        <v>498</v>
      </c>
      <c r="B34" s="107" t="s">
        <v>457</v>
      </c>
      <c r="C34" s="107" t="s">
        <v>497</v>
      </c>
      <c r="D34" s="107" t="s">
        <v>499</v>
      </c>
      <c r="E34" s="107" t="s">
        <v>457</v>
      </c>
      <c r="F34" s="107" t="s">
        <v>457</v>
      </c>
      <c r="G34" s="108">
        <v>200000</v>
      </c>
      <c r="H34" s="108">
        <v>0</v>
      </c>
    </row>
    <row r="35" spans="1:8" ht="31.5" x14ac:dyDescent="0.25">
      <c r="A35" s="106" t="s">
        <v>500</v>
      </c>
      <c r="B35" s="107" t="s">
        <v>1</v>
      </c>
      <c r="C35" s="107" t="s">
        <v>497</v>
      </c>
      <c r="D35" s="107" t="s">
        <v>499</v>
      </c>
      <c r="E35" s="107" t="s">
        <v>3</v>
      </c>
      <c r="F35" s="107" t="s">
        <v>501</v>
      </c>
      <c r="G35" s="109">
        <v>200000</v>
      </c>
      <c r="H35" s="109">
        <v>0</v>
      </c>
    </row>
    <row r="36" spans="1:8" x14ac:dyDescent="0.25">
      <c r="A36" s="106" t="s">
        <v>502</v>
      </c>
      <c r="B36" s="107" t="s">
        <v>457</v>
      </c>
      <c r="C36" s="107" t="s">
        <v>503</v>
      </c>
      <c r="D36" s="107" t="s">
        <v>459</v>
      </c>
      <c r="E36" s="107" t="s">
        <v>457</v>
      </c>
      <c r="F36" s="107" t="s">
        <v>457</v>
      </c>
      <c r="G36" s="108">
        <v>8004126</v>
      </c>
      <c r="H36" s="108">
        <v>1680661.22</v>
      </c>
    </row>
    <row r="37" spans="1:8" ht="31.5" x14ac:dyDescent="0.25">
      <c r="A37" s="106" t="s">
        <v>504</v>
      </c>
      <c r="B37" s="107" t="s">
        <v>457</v>
      </c>
      <c r="C37" s="107" t="s">
        <v>503</v>
      </c>
      <c r="D37" s="107" t="s">
        <v>505</v>
      </c>
      <c r="E37" s="107" t="s">
        <v>457</v>
      </c>
      <c r="F37" s="107" t="s">
        <v>457</v>
      </c>
      <c r="G37" s="108">
        <v>1970146</v>
      </c>
      <c r="H37" s="108">
        <v>241150.56</v>
      </c>
    </row>
    <row r="38" spans="1:8" x14ac:dyDescent="0.25">
      <c r="A38" s="106" t="s">
        <v>466</v>
      </c>
      <c r="B38" s="107" t="s">
        <v>1</v>
      </c>
      <c r="C38" s="107" t="s">
        <v>503</v>
      </c>
      <c r="D38" s="107" t="s">
        <v>505</v>
      </c>
      <c r="E38" s="107" t="s">
        <v>467</v>
      </c>
      <c r="F38" s="107" t="s">
        <v>468</v>
      </c>
      <c r="G38" s="109">
        <v>307332</v>
      </c>
      <c r="H38" s="109">
        <v>43833</v>
      </c>
    </row>
    <row r="39" spans="1:8" x14ac:dyDescent="0.25">
      <c r="A39" s="106" t="s">
        <v>472</v>
      </c>
      <c r="B39" s="107" t="s">
        <v>1</v>
      </c>
      <c r="C39" s="107" t="s">
        <v>503</v>
      </c>
      <c r="D39" s="107" t="s">
        <v>505</v>
      </c>
      <c r="E39" s="107" t="s">
        <v>473</v>
      </c>
      <c r="F39" s="107" t="s">
        <v>474</v>
      </c>
      <c r="G39" s="109">
        <v>92814</v>
      </c>
      <c r="H39" s="109">
        <v>13237.56</v>
      </c>
    </row>
    <row r="40" spans="1:8" x14ac:dyDescent="0.25">
      <c r="A40" s="106" t="s">
        <v>469</v>
      </c>
      <c r="B40" s="107" t="s">
        <v>1</v>
      </c>
      <c r="C40" s="107" t="s">
        <v>503</v>
      </c>
      <c r="D40" s="107" t="s">
        <v>505</v>
      </c>
      <c r="E40" s="107" t="s">
        <v>475</v>
      </c>
      <c r="F40" s="107" t="s">
        <v>471</v>
      </c>
      <c r="G40" s="109">
        <v>352500</v>
      </c>
      <c r="H40" s="109">
        <v>98390</v>
      </c>
    </row>
    <row r="41" spans="1:8" ht="31.5" x14ac:dyDescent="0.25">
      <c r="A41" s="106" t="s">
        <v>476</v>
      </c>
      <c r="B41" s="107" t="s">
        <v>1</v>
      </c>
      <c r="C41" s="107" t="s">
        <v>503</v>
      </c>
      <c r="D41" s="107" t="s">
        <v>505</v>
      </c>
      <c r="E41" s="107" t="s">
        <v>475</v>
      </c>
      <c r="F41" s="107" t="s">
        <v>477</v>
      </c>
      <c r="G41" s="109">
        <v>40000</v>
      </c>
      <c r="H41" s="109">
        <v>19450</v>
      </c>
    </row>
    <row r="42" spans="1:8" ht="31.5" x14ac:dyDescent="0.25">
      <c r="A42" s="106" t="s">
        <v>478</v>
      </c>
      <c r="B42" s="107" t="s">
        <v>1</v>
      </c>
      <c r="C42" s="107" t="s">
        <v>503</v>
      </c>
      <c r="D42" s="107" t="s">
        <v>505</v>
      </c>
      <c r="E42" s="107" t="s">
        <v>475</v>
      </c>
      <c r="F42" s="107" t="s">
        <v>479</v>
      </c>
      <c r="G42" s="109">
        <v>45000</v>
      </c>
      <c r="H42" s="109">
        <v>20168</v>
      </c>
    </row>
    <row r="43" spans="1:8" ht="31.5" x14ac:dyDescent="0.25">
      <c r="A43" s="106" t="s">
        <v>500</v>
      </c>
      <c r="B43" s="107" t="s">
        <v>1</v>
      </c>
      <c r="C43" s="107" t="s">
        <v>503</v>
      </c>
      <c r="D43" s="107" t="s">
        <v>505</v>
      </c>
      <c r="E43" s="107" t="s">
        <v>4</v>
      </c>
      <c r="F43" s="107" t="s">
        <v>501</v>
      </c>
      <c r="G43" s="109">
        <v>67500</v>
      </c>
      <c r="H43" s="109">
        <v>0</v>
      </c>
    </row>
    <row r="44" spans="1:8" ht="31.5" x14ac:dyDescent="0.25">
      <c r="A44" s="106" t="s">
        <v>500</v>
      </c>
      <c r="B44" s="107" t="s">
        <v>1</v>
      </c>
      <c r="C44" s="107" t="s">
        <v>503</v>
      </c>
      <c r="D44" s="107" t="s">
        <v>505</v>
      </c>
      <c r="E44" s="107" t="s">
        <v>506</v>
      </c>
      <c r="F44" s="107" t="s">
        <v>501</v>
      </c>
      <c r="G44" s="109">
        <v>1015000</v>
      </c>
      <c r="H44" s="109">
        <v>0</v>
      </c>
    </row>
    <row r="45" spans="1:8" ht="31.5" x14ac:dyDescent="0.25">
      <c r="A45" s="106" t="s">
        <v>507</v>
      </c>
      <c r="B45" s="107" t="s">
        <v>1</v>
      </c>
      <c r="C45" s="107" t="s">
        <v>503</v>
      </c>
      <c r="D45" s="107" t="s">
        <v>505</v>
      </c>
      <c r="E45" s="107" t="s">
        <v>508</v>
      </c>
      <c r="F45" s="107" t="s">
        <v>509</v>
      </c>
      <c r="G45" s="109">
        <v>50000</v>
      </c>
      <c r="H45" s="109">
        <v>46072</v>
      </c>
    </row>
    <row r="46" spans="1:8" ht="47.25" x14ac:dyDescent="0.25">
      <c r="A46" s="106" t="s">
        <v>510</v>
      </c>
      <c r="B46" s="107" t="s">
        <v>457</v>
      </c>
      <c r="C46" s="107" t="s">
        <v>503</v>
      </c>
      <c r="D46" s="107" t="s">
        <v>511</v>
      </c>
      <c r="E46" s="107" t="s">
        <v>457</v>
      </c>
      <c r="F46" s="107" t="s">
        <v>457</v>
      </c>
      <c r="G46" s="108">
        <v>5424644</v>
      </c>
      <c r="H46" s="108">
        <v>1337954.6599999999</v>
      </c>
    </row>
    <row r="47" spans="1:8" ht="31.5" x14ac:dyDescent="0.25">
      <c r="A47" s="106" t="s">
        <v>512</v>
      </c>
      <c r="B47" s="107" t="s">
        <v>1</v>
      </c>
      <c r="C47" s="107" t="s">
        <v>503</v>
      </c>
      <c r="D47" s="107" t="s">
        <v>511</v>
      </c>
      <c r="E47" s="107" t="s">
        <v>513</v>
      </c>
      <c r="F47" s="107" t="s">
        <v>514</v>
      </c>
      <c r="G47" s="109">
        <v>10000</v>
      </c>
      <c r="H47" s="109">
        <v>0</v>
      </c>
    </row>
    <row r="48" spans="1:8" x14ac:dyDescent="0.25">
      <c r="A48" s="106" t="s">
        <v>469</v>
      </c>
      <c r="B48" s="107" t="s">
        <v>1</v>
      </c>
      <c r="C48" s="107" t="s">
        <v>503</v>
      </c>
      <c r="D48" s="107" t="s">
        <v>511</v>
      </c>
      <c r="E48" s="107" t="s">
        <v>513</v>
      </c>
      <c r="F48" s="107" t="s">
        <v>471</v>
      </c>
      <c r="G48" s="109">
        <v>60000</v>
      </c>
      <c r="H48" s="109">
        <v>0</v>
      </c>
    </row>
    <row r="49" spans="1:8" x14ac:dyDescent="0.25">
      <c r="A49" s="106" t="s">
        <v>466</v>
      </c>
      <c r="B49" s="107" t="s">
        <v>1</v>
      </c>
      <c r="C49" s="107" t="s">
        <v>503</v>
      </c>
      <c r="D49" s="107" t="s">
        <v>511</v>
      </c>
      <c r="E49" s="107" t="s">
        <v>467</v>
      </c>
      <c r="F49" s="107" t="s">
        <v>468</v>
      </c>
      <c r="G49" s="109">
        <v>3959020</v>
      </c>
      <c r="H49" s="109">
        <v>1031326.01</v>
      </c>
    </row>
    <row r="50" spans="1:8" x14ac:dyDescent="0.25">
      <c r="A50" s="106" t="s">
        <v>472</v>
      </c>
      <c r="B50" s="107" t="s">
        <v>1</v>
      </c>
      <c r="C50" s="107" t="s">
        <v>503</v>
      </c>
      <c r="D50" s="107" t="s">
        <v>511</v>
      </c>
      <c r="E50" s="107" t="s">
        <v>473</v>
      </c>
      <c r="F50" s="107" t="s">
        <v>474</v>
      </c>
      <c r="G50" s="109">
        <v>1195624</v>
      </c>
      <c r="H50" s="109">
        <v>306628.65000000002</v>
      </c>
    </row>
    <row r="51" spans="1:8" x14ac:dyDescent="0.25">
      <c r="A51" s="106" t="s">
        <v>469</v>
      </c>
      <c r="B51" s="107" t="s">
        <v>1</v>
      </c>
      <c r="C51" s="107" t="s">
        <v>503</v>
      </c>
      <c r="D51" s="107" t="s">
        <v>511</v>
      </c>
      <c r="E51" s="107" t="s">
        <v>475</v>
      </c>
      <c r="F51" s="107" t="s">
        <v>471</v>
      </c>
      <c r="G51" s="109">
        <v>200000</v>
      </c>
      <c r="H51" s="109">
        <v>0</v>
      </c>
    </row>
    <row r="52" spans="1:8" ht="47.25" x14ac:dyDescent="0.25">
      <c r="A52" s="106" t="s">
        <v>515</v>
      </c>
      <c r="B52" s="107" t="s">
        <v>457</v>
      </c>
      <c r="C52" s="107" t="s">
        <v>503</v>
      </c>
      <c r="D52" s="107" t="s">
        <v>516</v>
      </c>
      <c r="E52" s="107" t="s">
        <v>457</v>
      </c>
      <c r="F52" s="107" t="s">
        <v>457</v>
      </c>
      <c r="G52" s="108">
        <v>609336</v>
      </c>
      <c r="H52" s="108">
        <v>101556</v>
      </c>
    </row>
    <row r="53" spans="1:8" x14ac:dyDescent="0.25">
      <c r="A53" s="106" t="s">
        <v>466</v>
      </c>
      <c r="B53" s="107" t="s">
        <v>1</v>
      </c>
      <c r="C53" s="107" t="s">
        <v>503</v>
      </c>
      <c r="D53" s="107" t="s">
        <v>516</v>
      </c>
      <c r="E53" s="107" t="s">
        <v>467</v>
      </c>
      <c r="F53" s="107" t="s">
        <v>468</v>
      </c>
      <c r="G53" s="109">
        <v>468000</v>
      </c>
      <c r="H53" s="109">
        <v>78000</v>
      </c>
    </row>
    <row r="54" spans="1:8" x14ac:dyDescent="0.25">
      <c r="A54" s="106" t="s">
        <v>472</v>
      </c>
      <c r="B54" s="107" t="s">
        <v>1</v>
      </c>
      <c r="C54" s="107" t="s">
        <v>503</v>
      </c>
      <c r="D54" s="107" t="s">
        <v>516</v>
      </c>
      <c r="E54" s="107" t="s">
        <v>473</v>
      </c>
      <c r="F54" s="107" t="s">
        <v>474</v>
      </c>
      <c r="G54" s="109">
        <v>141336</v>
      </c>
      <c r="H54" s="109">
        <v>23556</v>
      </c>
    </row>
    <row r="55" spans="1:8" x14ac:dyDescent="0.25">
      <c r="A55" s="106" t="s">
        <v>517</v>
      </c>
      <c r="B55" s="107" t="s">
        <v>457</v>
      </c>
      <c r="C55" s="107" t="s">
        <v>518</v>
      </c>
      <c r="D55" s="107" t="s">
        <v>459</v>
      </c>
      <c r="E55" s="107" t="s">
        <v>457</v>
      </c>
      <c r="F55" s="107" t="s">
        <v>457</v>
      </c>
      <c r="G55" s="108">
        <v>1368348</v>
      </c>
      <c r="H55" s="108">
        <v>338642.35</v>
      </c>
    </row>
    <row r="56" spans="1:8" ht="31.5" x14ac:dyDescent="0.25">
      <c r="A56" s="106" t="s">
        <v>519</v>
      </c>
      <c r="B56" s="107" t="s">
        <v>457</v>
      </c>
      <c r="C56" s="107" t="s">
        <v>5</v>
      </c>
      <c r="D56" s="107" t="s">
        <v>459</v>
      </c>
      <c r="E56" s="107" t="s">
        <v>457</v>
      </c>
      <c r="F56" s="107" t="s">
        <v>457</v>
      </c>
      <c r="G56" s="108">
        <v>1368348</v>
      </c>
      <c r="H56" s="108">
        <v>338642.35</v>
      </c>
    </row>
    <row r="57" spans="1:8" ht="63" x14ac:dyDescent="0.25">
      <c r="A57" s="106" t="s">
        <v>520</v>
      </c>
      <c r="B57" s="107" t="s">
        <v>457</v>
      </c>
      <c r="C57" s="107" t="s">
        <v>5</v>
      </c>
      <c r="D57" s="107" t="s">
        <v>521</v>
      </c>
      <c r="E57" s="107" t="s">
        <v>457</v>
      </c>
      <c r="F57" s="107" t="s">
        <v>457</v>
      </c>
      <c r="G57" s="108">
        <v>1368348</v>
      </c>
      <c r="H57" s="108">
        <v>338642.35</v>
      </c>
    </row>
    <row r="58" spans="1:8" x14ac:dyDescent="0.25">
      <c r="A58" s="106" t="s">
        <v>466</v>
      </c>
      <c r="B58" s="107" t="s">
        <v>1</v>
      </c>
      <c r="C58" s="107" t="s">
        <v>5</v>
      </c>
      <c r="D58" s="107" t="s">
        <v>521</v>
      </c>
      <c r="E58" s="107" t="s">
        <v>467</v>
      </c>
      <c r="F58" s="107" t="s">
        <v>468</v>
      </c>
      <c r="G58" s="109">
        <v>1026374</v>
      </c>
      <c r="H58" s="109">
        <v>258931.08</v>
      </c>
    </row>
    <row r="59" spans="1:8" ht="31.5" x14ac:dyDescent="0.25">
      <c r="A59" s="106" t="s">
        <v>483</v>
      </c>
      <c r="B59" s="107" t="s">
        <v>1</v>
      </c>
      <c r="C59" s="107" t="s">
        <v>5</v>
      </c>
      <c r="D59" s="107" t="s">
        <v>521</v>
      </c>
      <c r="E59" s="107" t="s">
        <v>467</v>
      </c>
      <c r="F59" s="107" t="s">
        <v>484</v>
      </c>
      <c r="G59" s="109">
        <v>10000</v>
      </c>
      <c r="H59" s="109">
        <v>0</v>
      </c>
    </row>
    <row r="60" spans="1:8" x14ac:dyDescent="0.25">
      <c r="A60" s="106" t="s">
        <v>472</v>
      </c>
      <c r="B60" s="107" t="s">
        <v>1</v>
      </c>
      <c r="C60" s="107" t="s">
        <v>5</v>
      </c>
      <c r="D60" s="107" t="s">
        <v>521</v>
      </c>
      <c r="E60" s="107" t="s">
        <v>473</v>
      </c>
      <c r="F60" s="107" t="s">
        <v>474</v>
      </c>
      <c r="G60" s="109">
        <v>309966</v>
      </c>
      <c r="H60" s="109">
        <v>78197.179999999993</v>
      </c>
    </row>
    <row r="61" spans="1:8" x14ac:dyDescent="0.25">
      <c r="A61" s="106" t="s">
        <v>485</v>
      </c>
      <c r="B61" s="107" t="s">
        <v>1</v>
      </c>
      <c r="C61" s="107" t="s">
        <v>5</v>
      </c>
      <c r="D61" s="107" t="s">
        <v>521</v>
      </c>
      <c r="E61" s="107" t="s">
        <v>475</v>
      </c>
      <c r="F61" s="107" t="s">
        <v>486</v>
      </c>
      <c r="G61" s="109">
        <v>16000</v>
      </c>
      <c r="H61" s="109">
        <v>1514.09</v>
      </c>
    </row>
    <row r="62" spans="1:8" ht="31.5" x14ac:dyDescent="0.25">
      <c r="A62" s="106" t="s">
        <v>476</v>
      </c>
      <c r="B62" s="107" t="s">
        <v>1</v>
      </c>
      <c r="C62" s="107" t="s">
        <v>5</v>
      </c>
      <c r="D62" s="107" t="s">
        <v>521</v>
      </c>
      <c r="E62" s="107" t="s">
        <v>475</v>
      </c>
      <c r="F62" s="107" t="s">
        <v>477</v>
      </c>
      <c r="G62" s="109">
        <v>6008</v>
      </c>
      <c r="H62" s="109">
        <v>0</v>
      </c>
    </row>
    <row r="63" spans="1:8" ht="31.5" x14ac:dyDescent="0.25">
      <c r="A63" s="106" t="s">
        <v>522</v>
      </c>
      <c r="B63" s="107" t="s">
        <v>457</v>
      </c>
      <c r="C63" s="107" t="s">
        <v>523</v>
      </c>
      <c r="D63" s="107" t="s">
        <v>459</v>
      </c>
      <c r="E63" s="107" t="s">
        <v>457</v>
      </c>
      <c r="F63" s="107" t="s">
        <v>457</v>
      </c>
      <c r="G63" s="108">
        <v>1027200</v>
      </c>
      <c r="H63" s="108">
        <v>136040.56</v>
      </c>
    </row>
    <row r="64" spans="1:8" x14ac:dyDescent="0.25">
      <c r="A64" s="106" t="s">
        <v>524</v>
      </c>
      <c r="B64" s="107" t="s">
        <v>457</v>
      </c>
      <c r="C64" s="107" t="s">
        <v>525</v>
      </c>
      <c r="D64" s="107" t="s">
        <v>459</v>
      </c>
      <c r="E64" s="107" t="s">
        <v>457</v>
      </c>
      <c r="F64" s="107" t="s">
        <v>457</v>
      </c>
      <c r="G64" s="108">
        <v>50000</v>
      </c>
      <c r="H64" s="108">
        <v>0</v>
      </c>
    </row>
    <row r="65" spans="1:8" ht="110.25" x14ac:dyDescent="0.25">
      <c r="A65" s="106" t="s">
        <v>526</v>
      </c>
      <c r="B65" s="107" t="s">
        <v>457</v>
      </c>
      <c r="C65" s="107" t="s">
        <v>525</v>
      </c>
      <c r="D65" s="107" t="s">
        <v>527</v>
      </c>
      <c r="E65" s="107" t="s">
        <v>457</v>
      </c>
      <c r="F65" s="107" t="s">
        <v>457</v>
      </c>
      <c r="G65" s="108">
        <v>50000</v>
      </c>
      <c r="H65" s="108">
        <v>0</v>
      </c>
    </row>
    <row r="66" spans="1:8" ht="31.5" x14ac:dyDescent="0.25">
      <c r="A66" s="106" t="s">
        <v>476</v>
      </c>
      <c r="B66" s="107" t="s">
        <v>1</v>
      </c>
      <c r="C66" s="107" t="s">
        <v>525</v>
      </c>
      <c r="D66" s="107" t="s">
        <v>527</v>
      </c>
      <c r="E66" s="107" t="s">
        <v>475</v>
      </c>
      <c r="F66" s="107" t="s">
        <v>477</v>
      </c>
      <c r="G66" s="109">
        <v>50000</v>
      </c>
      <c r="H66" s="109">
        <v>0</v>
      </c>
    </row>
    <row r="67" spans="1:8" ht="47.25" x14ac:dyDescent="0.25">
      <c r="A67" s="106" t="s">
        <v>528</v>
      </c>
      <c r="B67" s="107" t="s">
        <v>457</v>
      </c>
      <c r="C67" s="107" t="s">
        <v>529</v>
      </c>
      <c r="D67" s="107" t="s">
        <v>459</v>
      </c>
      <c r="E67" s="107" t="s">
        <v>457</v>
      </c>
      <c r="F67" s="107" t="s">
        <v>457</v>
      </c>
      <c r="G67" s="108">
        <v>90000</v>
      </c>
      <c r="H67" s="108">
        <v>0</v>
      </c>
    </row>
    <row r="68" spans="1:8" ht="47.25" x14ac:dyDescent="0.25">
      <c r="A68" s="106" t="s">
        <v>530</v>
      </c>
      <c r="B68" s="107" t="s">
        <v>457</v>
      </c>
      <c r="C68" s="107" t="s">
        <v>529</v>
      </c>
      <c r="D68" s="107" t="s">
        <v>531</v>
      </c>
      <c r="E68" s="107" t="s">
        <v>457</v>
      </c>
      <c r="F68" s="107" t="s">
        <v>457</v>
      </c>
      <c r="G68" s="108">
        <v>90000</v>
      </c>
      <c r="H68" s="108">
        <v>0</v>
      </c>
    </row>
    <row r="69" spans="1:8" x14ac:dyDescent="0.25">
      <c r="A69" s="106" t="s">
        <v>469</v>
      </c>
      <c r="B69" s="107" t="s">
        <v>1</v>
      </c>
      <c r="C69" s="107" t="s">
        <v>529</v>
      </c>
      <c r="D69" s="107" t="s">
        <v>531</v>
      </c>
      <c r="E69" s="107" t="s">
        <v>475</v>
      </c>
      <c r="F69" s="107" t="s">
        <v>471</v>
      </c>
      <c r="G69" s="109">
        <v>40000</v>
      </c>
      <c r="H69" s="109">
        <v>0</v>
      </c>
    </row>
    <row r="70" spans="1:8" ht="31.5" x14ac:dyDescent="0.25">
      <c r="A70" s="106" t="s">
        <v>476</v>
      </c>
      <c r="B70" s="107" t="s">
        <v>1</v>
      </c>
      <c r="C70" s="107" t="s">
        <v>529</v>
      </c>
      <c r="D70" s="107" t="s">
        <v>531</v>
      </c>
      <c r="E70" s="107" t="s">
        <v>475</v>
      </c>
      <c r="F70" s="107" t="s">
        <v>477</v>
      </c>
      <c r="G70" s="109">
        <v>50000</v>
      </c>
      <c r="H70" s="109">
        <v>0</v>
      </c>
    </row>
    <row r="71" spans="1:8" ht="47.25" x14ac:dyDescent="0.25">
      <c r="A71" s="106" t="s">
        <v>532</v>
      </c>
      <c r="B71" s="107" t="s">
        <v>457</v>
      </c>
      <c r="C71" s="107" t="s">
        <v>533</v>
      </c>
      <c r="D71" s="107" t="s">
        <v>459</v>
      </c>
      <c r="E71" s="107" t="s">
        <v>457</v>
      </c>
      <c r="F71" s="107" t="s">
        <v>457</v>
      </c>
      <c r="G71" s="108">
        <v>887200</v>
      </c>
      <c r="H71" s="108">
        <v>136040.56</v>
      </c>
    </row>
    <row r="72" spans="1:8" x14ac:dyDescent="0.25">
      <c r="A72" s="106" t="s">
        <v>534</v>
      </c>
      <c r="B72" s="107" t="s">
        <v>457</v>
      </c>
      <c r="C72" s="107" t="s">
        <v>533</v>
      </c>
      <c r="D72" s="107" t="s">
        <v>535</v>
      </c>
      <c r="E72" s="107" t="s">
        <v>457</v>
      </c>
      <c r="F72" s="107" t="s">
        <v>457</v>
      </c>
      <c r="G72" s="108">
        <v>537200</v>
      </c>
      <c r="H72" s="108">
        <v>19374.560000000001</v>
      </c>
    </row>
    <row r="73" spans="1:8" ht="31.5" x14ac:dyDescent="0.25">
      <c r="A73" s="106" t="s">
        <v>500</v>
      </c>
      <c r="B73" s="107" t="s">
        <v>1</v>
      </c>
      <c r="C73" s="107" t="s">
        <v>533</v>
      </c>
      <c r="D73" s="107" t="s">
        <v>535</v>
      </c>
      <c r="E73" s="107" t="s">
        <v>470</v>
      </c>
      <c r="F73" s="107" t="s">
        <v>501</v>
      </c>
      <c r="G73" s="109">
        <v>100000</v>
      </c>
      <c r="H73" s="109">
        <v>16000</v>
      </c>
    </row>
    <row r="74" spans="1:8" x14ac:dyDescent="0.25">
      <c r="A74" s="106" t="s">
        <v>485</v>
      </c>
      <c r="B74" s="107" t="s">
        <v>1</v>
      </c>
      <c r="C74" s="107" t="s">
        <v>533</v>
      </c>
      <c r="D74" s="107" t="s">
        <v>535</v>
      </c>
      <c r="E74" s="107" t="s">
        <v>475</v>
      </c>
      <c r="F74" s="107" t="s">
        <v>486</v>
      </c>
      <c r="G74" s="109">
        <v>37200</v>
      </c>
      <c r="H74" s="109">
        <v>3374.56</v>
      </c>
    </row>
    <row r="75" spans="1:8" x14ac:dyDescent="0.25">
      <c r="A75" s="106" t="s">
        <v>489</v>
      </c>
      <c r="B75" s="107" t="s">
        <v>1</v>
      </c>
      <c r="C75" s="107" t="s">
        <v>533</v>
      </c>
      <c r="D75" s="107" t="s">
        <v>535</v>
      </c>
      <c r="E75" s="107" t="s">
        <v>475</v>
      </c>
      <c r="F75" s="107" t="s">
        <v>490</v>
      </c>
      <c r="G75" s="109">
        <v>50000</v>
      </c>
      <c r="H75" s="109">
        <v>0</v>
      </c>
    </row>
    <row r="76" spans="1:8" x14ac:dyDescent="0.25">
      <c r="A76" s="106" t="s">
        <v>469</v>
      </c>
      <c r="B76" s="107" t="s">
        <v>1</v>
      </c>
      <c r="C76" s="107" t="s">
        <v>533</v>
      </c>
      <c r="D76" s="107" t="s">
        <v>535</v>
      </c>
      <c r="E76" s="107" t="s">
        <v>475</v>
      </c>
      <c r="F76" s="107" t="s">
        <v>471</v>
      </c>
      <c r="G76" s="109">
        <v>350000</v>
      </c>
      <c r="H76" s="109">
        <v>0</v>
      </c>
    </row>
    <row r="77" spans="1:8" ht="31.5" x14ac:dyDescent="0.25">
      <c r="A77" s="106" t="s">
        <v>536</v>
      </c>
      <c r="B77" s="107" t="s">
        <v>457</v>
      </c>
      <c r="C77" s="107" t="s">
        <v>533</v>
      </c>
      <c r="D77" s="107" t="s">
        <v>537</v>
      </c>
      <c r="E77" s="107" t="s">
        <v>457</v>
      </c>
      <c r="F77" s="107" t="s">
        <v>457</v>
      </c>
      <c r="G77" s="108">
        <v>350000</v>
      </c>
      <c r="H77" s="108">
        <v>116666</v>
      </c>
    </row>
    <row r="78" spans="1:8" x14ac:dyDescent="0.25">
      <c r="A78" s="106" t="s">
        <v>469</v>
      </c>
      <c r="B78" s="107" t="s">
        <v>1</v>
      </c>
      <c r="C78" s="107" t="s">
        <v>533</v>
      </c>
      <c r="D78" s="107" t="s">
        <v>537</v>
      </c>
      <c r="E78" s="107" t="s">
        <v>475</v>
      </c>
      <c r="F78" s="107" t="s">
        <v>471</v>
      </c>
      <c r="G78" s="109">
        <v>350000</v>
      </c>
      <c r="H78" s="109">
        <v>116666</v>
      </c>
    </row>
    <row r="79" spans="1:8" x14ac:dyDescent="0.25">
      <c r="A79" s="106" t="s">
        <v>538</v>
      </c>
      <c r="B79" s="107" t="s">
        <v>457</v>
      </c>
      <c r="C79" s="107" t="s">
        <v>539</v>
      </c>
      <c r="D79" s="107" t="s">
        <v>459</v>
      </c>
      <c r="E79" s="107" t="s">
        <v>457</v>
      </c>
      <c r="F79" s="107" t="s">
        <v>457</v>
      </c>
      <c r="G79" s="108">
        <v>8658302.8499999996</v>
      </c>
      <c r="H79" s="108">
        <v>0</v>
      </c>
    </row>
    <row r="80" spans="1:8" x14ac:dyDescent="0.25">
      <c r="A80" s="106" t="s">
        <v>540</v>
      </c>
      <c r="B80" s="107" t="s">
        <v>457</v>
      </c>
      <c r="C80" s="107" t="s">
        <v>541</v>
      </c>
      <c r="D80" s="107" t="s">
        <v>459</v>
      </c>
      <c r="E80" s="107" t="s">
        <v>457</v>
      </c>
      <c r="F80" s="107" t="s">
        <v>457</v>
      </c>
      <c r="G80" s="108">
        <v>7753302.8499999996</v>
      </c>
      <c r="H80" s="108">
        <v>0</v>
      </c>
    </row>
    <row r="81" spans="1:8" ht="47.25" x14ac:dyDescent="0.25">
      <c r="A81" s="106" t="s">
        <v>542</v>
      </c>
      <c r="B81" s="107" t="s">
        <v>457</v>
      </c>
      <c r="C81" s="107" t="s">
        <v>541</v>
      </c>
      <c r="D81" s="107" t="s">
        <v>543</v>
      </c>
      <c r="E81" s="107" t="s">
        <v>457</v>
      </c>
      <c r="F81" s="107" t="s">
        <v>457</v>
      </c>
      <c r="G81" s="108">
        <v>6661894.1900000004</v>
      </c>
      <c r="H81" s="108">
        <v>0</v>
      </c>
    </row>
    <row r="82" spans="1:8" x14ac:dyDescent="0.25">
      <c r="A82" s="106" t="s">
        <v>489</v>
      </c>
      <c r="B82" s="107" t="s">
        <v>1</v>
      </c>
      <c r="C82" s="107" t="s">
        <v>541</v>
      </c>
      <c r="D82" s="107" t="s">
        <v>543</v>
      </c>
      <c r="E82" s="107" t="s">
        <v>475</v>
      </c>
      <c r="F82" s="107" t="s">
        <v>490</v>
      </c>
      <c r="G82" s="109">
        <v>6661894.1900000004</v>
      </c>
      <c r="H82" s="109">
        <v>0</v>
      </c>
    </row>
    <row r="83" spans="1:8" ht="47.25" x14ac:dyDescent="0.25">
      <c r="A83" s="106" t="s">
        <v>544</v>
      </c>
      <c r="B83" s="107" t="s">
        <v>457</v>
      </c>
      <c r="C83" s="107" t="s">
        <v>541</v>
      </c>
      <c r="D83" s="107" t="s">
        <v>545</v>
      </c>
      <c r="E83" s="107" t="s">
        <v>457</v>
      </c>
      <c r="F83" s="107" t="s">
        <v>457</v>
      </c>
      <c r="G83" s="108">
        <v>519470.81</v>
      </c>
      <c r="H83" s="108">
        <v>0</v>
      </c>
    </row>
    <row r="84" spans="1:8" x14ac:dyDescent="0.25">
      <c r="A84" s="106" t="s">
        <v>489</v>
      </c>
      <c r="B84" s="107" t="s">
        <v>1</v>
      </c>
      <c r="C84" s="107" t="s">
        <v>541</v>
      </c>
      <c r="D84" s="107" t="s">
        <v>545</v>
      </c>
      <c r="E84" s="107" t="s">
        <v>475</v>
      </c>
      <c r="F84" s="107" t="s">
        <v>490</v>
      </c>
      <c r="G84" s="109">
        <v>519470.81</v>
      </c>
      <c r="H84" s="109">
        <v>0</v>
      </c>
    </row>
    <row r="85" spans="1:8" ht="47.25" x14ac:dyDescent="0.25">
      <c r="A85" s="106" t="s">
        <v>546</v>
      </c>
      <c r="B85" s="107" t="s">
        <v>457</v>
      </c>
      <c r="C85" s="107" t="s">
        <v>541</v>
      </c>
      <c r="D85" s="107" t="s">
        <v>547</v>
      </c>
      <c r="E85" s="107" t="s">
        <v>457</v>
      </c>
      <c r="F85" s="107" t="s">
        <v>457</v>
      </c>
      <c r="G85" s="108">
        <v>277977.84999999998</v>
      </c>
      <c r="H85" s="108">
        <v>0</v>
      </c>
    </row>
    <row r="86" spans="1:8" x14ac:dyDescent="0.25">
      <c r="A86" s="106" t="s">
        <v>489</v>
      </c>
      <c r="B86" s="107" t="s">
        <v>1</v>
      </c>
      <c r="C86" s="107" t="s">
        <v>541</v>
      </c>
      <c r="D86" s="107" t="s">
        <v>547</v>
      </c>
      <c r="E86" s="107" t="s">
        <v>475</v>
      </c>
      <c r="F86" s="107" t="s">
        <v>490</v>
      </c>
      <c r="G86" s="109">
        <v>277977.84999999998</v>
      </c>
      <c r="H86" s="109">
        <v>0</v>
      </c>
    </row>
    <row r="87" spans="1:8" ht="47.25" x14ac:dyDescent="0.25">
      <c r="A87" s="106" t="s">
        <v>548</v>
      </c>
      <c r="B87" s="107" t="s">
        <v>457</v>
      </c>
      <c r="C87" s="107" t="s">
        <v>541</v>
      </c>
      <c r="D87" s="107" t="s">
        <v>549</v>
      </c>
      <c r="E87" s="107" t="s">
        <v>457</v>
      </c>
      <c r="F87" s="107" t="s">
        <v>457</v>
      </c>
      <c r="G87" s="108">
        <v>293960</v>
      </c>
      <c r="H87" s="108">
        <v>0</v>
      </c>
    </row>
    <row r="88" spans="1:8" x14ac:dyDescent="0.25">
      <c r="A88" s="106" t="s">
        <v>550</v>
      </c>
      <c r="B88" s="107" t="s">
        <v>1</v>
      </c>
      <c r="C88" s="107" t="s">
        <v>541</v>
      </c>
      <c r="D88" s="107" t="s">
        <v>549</v>
      </c>
      <c r="E88" s="107" t="s">
        <v>475</v>
      </c>
      <c r="F88" s="107" t="s">
        <v>2</v>
      </c>
      <c r="G88" s="109">
        <v>293960</v>
      </c>
      <c r="H88" s="109">
        <v>0</v>
      </c>
    </row>
    <row r="89" spans="1:8" ht="31.5" x14ac:dyDescent="0.25">
      <c r="A89" s="106" t="s">
        <v>551</v>
      </c>
      <c r="B89" s="107" t="s">
        <v>457</v>
      </c>
      <c r="C89" s="107" t="s">
        <v>552</v>
      </c>
      <c r="D89" s="107" t="s">
        <v>459</v>
      </c>
      <c r="E89" s="107" t="s">
        <v>457</v>
      </c>
      <c r="F89" s="107" t="s">
        <v>457</v>
      </c>
      <c r="G89" s="108">
        <v>905000</v>
      </c>
      <c r="H89" s="108">
        <v>0</v>
      </c>
    </row>
    <row r="90" spans="1:8" ht="31.5" x14ac:dyDescent="0.25">
      <c r="A90" s="106" t="s">
        <v>553</v>
      </c>
      <c r="B90" s="107" t="s">
        <v>457</v>
      </c>
      <c r="C90" s="107" t="s">
        <v>552</v>
      </c>
      <c r="D90" s="107" t="s">
        <v>554</v>
      </c>
      <c r="E90" s="107" t="s">
        <v>457</v>
      </c>
      <c r="F90" s="107" t="s">
        <v>457</v>
      </c>
      <c r="G90" s="108">
        <v>305000</v>
      </c>
      <c r="H90" s="108">
        <v>0</v>
      </c>
    </row>
    <row r="91" spans="1:8" x14ac:dyDescent="0.25">
      <c r="A91" s="106" t="s">
        <v>469</v>
      </c>
      <c r="B91" s="107" t="s">
        <v>1</v>
      </c>
      <c r="C91" s="107" t="s">
        <v>552</v>
      </c>
      <c r="D91" s="107" t="s">
        <v>554</v>
      </c>
      <c r="E91" s="107" t="s">
        <v>475</v>
      </c>
      <c r="F91" s="107" t="s">
        <v>471</v>
      </c>
      <c r="G91" s="109">
        <v>305000</v>
      </c>
      <c r="H91" s="109">
        <v>0</v>
      </c>
    </row>
    <row r="92" spans="1:8" ht="31.5" x14ac:dyDescent="0.25">
      <c r="A92" s="106" t="s">
        <v>555</v>
      </c>
      <c r="B92" s="107" t="s">
        <v>457</v>
      </c>
      <c r="C92" s="107" t="s">
        <v>552</v>
      </c>
      <c r="D92" s="107" t="s">
        <v>556</v>
      </c>
      <c r="E92" s="107" t="s">
        <v>457</v>
      </c>
      <c r="F92" s="107" t="s">
        <v>457</v>
      </c>
      <c r="G92" s="108">
        <v>100000</v>
      </c>
      <c r="H92" s="108">
        <v>0</v>
      </c>
    </row>
    <row r="93" spans="1:8" x14ac:dyDescent="0.25">
      <c r="A93" s="106" t="s">
        <v>469</v>
      </c>
      <c r="B93" s="107" t="s">
        <v>1</v>
      </c>
      <c r="C93" s="107" t="s">
        <v>552</v>
      </c>
      <c r="D93" s="107" t="s">
        <v>556</v>
      </c>
      <c r="E93" s="107" t="s">
        <v>475</v>
      </c>
      <c r="F93" s="107" t="s">
        <v>471</v>
      </c>
      <c r="G93" s="109">
        <v>100000</v>
      </c>
      <c r="H93" s="109">
        <v>0</v>
      </c>
    </row>
    <row r="94" spans="1:8" ht="63" x14ac:dyDescent="0.25">
      <c r="A94" s="106" t="s">
        <v>557</v>
      </c>
      <c r="B94" s="107" t="s">
        <v>457</v>
      </c>
      <c r="C94" s="107" t="s">
        <v>552</v>
      </c>
      <c r="D94" s="107" t="s">
        <v>558</v>
      </c>
      <c r="E94" s="107" t="s">
        <v>457</v>
      </c>
      <c r="F94" s="107" t="s">
        <v>457</v>
      </c>
      <c r="G94" s="108">
        <v>500000</v>
      </c>
      <c r="H94" s="108">
        <v>0</v>
      </c>
    </row>
    <row r="95" spans="1:8" x14ac:dyDescent="0.25">
      <c r="A95" s="106" t="s">
        <v>469</v>
      </c>
      <c r="B95" s="107" t="s">
        <v>1</v>
      </c>
      <c r="C95" s="107" t="s">
        <v>552</v>
      </c>
      <c r="D95" s="107" t="s">
        <v>558</v>
      </c>
      <c r="E95" s="107" t="s">
        <v>475</v>
      </c>
      <c r="F95" s="107" t="s">
        <v>471</v>
      </c>
      <c r="G95" s="109">
        <v>500000</v>
      </c>
      <c r="H95" s="109">
        <v>0</v>
      </c>
    </row>
    <row r="96" spans="1:8" ht="31.5" x14ac:dyDescent="0.25">
      <c r="A96" s="106" t="s">
        <v>559</v>
      </c>
      <c r="B96" s="107" t="s">
        <v>457</v>
      </c>
      <c r="C96" s="107" t="s">
        <v>560</v>
      </c>
      <c r="D96" s="107" t="s">
        <v>459</v>
      </c>
      <c r="E96" s="107" t="s">
        <v>457</v>
      </c>
      <c r="F96" s="107" t="s">
        <v>457</v>
      </c>
      <c r="G96" s="108">
        <v>25347983.609999999</v>
      </c>
      <c r="H96" s="108">
        <v>4800353.6100000003</v>
      </c>
    </row>
    <row r="97" spans="1:8" x14ac:dyDescent="0.25">
      <c r="A97" s="106" t="s">
        <v>561</v>
      </c>
      <c r="B97" s="107" t="s">
        <v>457</v>
      </c>
      <c r="C97" s="107" t="s">
        <v>562</v>
      </c>
      <c r="D97" s="107" t="s">
        <v>459</v>
      </c>
      <c r="E97" s="107" t="s">
        <v>457</v>
      </c>
      <c r="F97" s="107" t="s">
        <v>457</v>
      </c>
      <c r="G97" s="108">
        <v>555000</v>
      </c>
      <c r="H97" s="108">
        <v>80386.539999999994</v>
      </c>
    </row>
    <row r="98" spans="1:8" ht="31.5" x14ac:dyDescent="0.25">
      <c r="A98" s="106" t="s">
        <v>563</v>
      </c>
      <c r="B98" s="107" t="s">
        <v>457</v>
      </c>
      <c r="C98" s="107" t="s">
        <v>562</v>
      </c>
      <c r="D98" s="107" t="s">
        <v>564</v>
      </c>
      <c r="E98" s="107" t="s">
        <v>457</v>
      </c>
      <c r="F98" s="107" t="s">
        <v>457</v>
      </c>
      <c r="G98" s="108">
        <v>555000</v>
      </c>
      <c r="H98" s="108">
        <v>80386.539999999994</v>
      </c>
    </row>
    <row r="99" spans="1:8" x14ac:dyDescent="0.25">
      <c r="A99" s="106" t="s">
        <v>489</v>
      </c>
      <c r="B99" s="107" t="s">
        <v>1</v>
      </c>
      <c r="C99" s="107" t="s">
        <v>562</v>
      </c>
      <c r="D99" s="107" t="s">
        <v>564</v>
      </c>
      <c r="E99" s="107" t="s">
        <v>475</v>
      </c>
      <c r="F99" s="107" t="s">
        <v>490</v>
      </c>
      <c r="G99" s="109">
        <v>555000</v>
      </c>
      <c r="H99" s="109">
        <v>80386.539999999994</v>
      </c>
    </row>
    <row r="100" spans="1:8" x14ac:dyDescent="0.25">
      <c r="A100" s="106" t="s">
        <v>565</v>
      </c>
      <c r="B100" s="107" t="s">
        <v>457</v>
      </c>
      <c r="C100" s="107" t="s">
        <v>566</v>
      </c>
      <c r="D100" s="107" t="s">
        <v>459</v>
      </c>
      <c r="E100" s="107" t="s">
        <v>457</v>
      </c>
      <c r="F100" s="107" t="s">
        <v>457</v>
      </c>
      <c r="G100" s="108">
        <v>3028307.28</v>
      </c>
      <c r="H100" s="108">
        <v>0</v>
      </c>
    </row>
    <row r="101" spans="1:8" ht="47.25" x14ac:dyDescent="0.25">
      <c r="A101" s="106" t="s">
        <v>567</v>
      </c>
      <c r="B101" s="107" t="s">
        <v>457</v>
      </c>
      <c r="C101" s="107" t="s">
        <v>566</v>
      </c>
      <c r="D101" s="107" t="s">
        <v>568</v>
      </c>
      <c r="E101" s="107" t="s">
        <v>457</v>
      </c>
      <c r="F101" s="107" t="s">
        <v>457</v>
      </c>
      <c r="G101" s="108">
        <v>75000</v>
      </c>
      <c r="H101" s="108">
        <v>0</v>
      </c>
    </row>
    <row r="102" spans="1:8" x14ac:dyDescent="0.25">
      <c r="A102" s="106" t="s">
        <v>489</v>
      </c>
      <c r="B102" s="107" t="s">
        <v>1</v>
      </c>
      <c r="C102" s="107" t="s">
        <v>566</v>
      </c>
      <c r="D102" s="107" t="s">
        <v>568</v>
      </c>
      <c r="E102" s="107" t="s">
        <v>475</v>
      </c>
      <c r="F102" s="107" t="s">
        <v>490</v>
      </c>
      <c r="G102" s="109">
        <v>30000</v>
      </c>
      <c r="H102" s="109">
        <v>0</v>
      </c>
    </row>
    <row r="103" spans="1:8" x14ac:dyDescent="0.25">
      <c r="A103" s="106" t="s">
        <v>469</v>
      </c>
      <c r="B103" s="107" t="s">
        <v>1</v>
      </c>
      <c r="C103" s="107" t="s">
        <v>566</v>
      </c>
      <c r="D103" s="107" t="s">
        <v>568</v>
      </c>
      <c r="E103" s="107" t="s">
        <v>475</v>
      </c>
      <c r="F103" s="107" t="s">
        <v>471</v>
      </c>
      <c r="G103" s="109">
        <v>45000</v>
      </c>
      <c r="H103" s="109">
        <v>0</v>
      </c>
    </row>
    <row r="104" spans="1:8" ht="204.75" x14ac:dyDescent="0.25">
      <c r="A104" s="106" t="s">
        <v>569</v>
      </c>
      <c r="B104" s="107" t="s">
        <v>457</v>
      </c>
      <c r="C104" s="107" t="s">
        <v>566</v>
      </c>
      <c r="D104" s="107" t="s">
        <v>570</v>
      </c>
      <c r="E104" s="107" t="s">
        <v>457</v>
      </c>
      <c r="F104" s="107" t="s">
        <v>457</v>
      </c>
      <c r="G104" s="108">
        <v>2953307.28</v>
      </c>
      <c r="H104" s="108">
        <v>0</v>
      </c>
    </row>
    <row r="105" spans="1:8" x14ac:dyDescent="0.25">
      <c r="A105" s="106" t="s">
        <v>489</v>
      </c>
      <c r="B105" s="107" t="s">
        <v>1</v>
      </c>
      <c r="C105" s="107" t="s">
        <v>566</v>
      </c>
      <c r="D105" s="107" t="s">
        <v>570</v>
      </c>
      <c r="E105" s="107" t="s">
        <v>571</v>
      </c>
      <c r="F105" s="107" t="s">
        <v>490</v>
      </c>
      <c r="G105" s="109">
        <v>302733.92</v>
      </c>
      <c r="H105" s="109">
        <v>0</v>
      </c>
    </row>
    <row r="106" spans="1:8" x14ac:dyDescent="0.25">
      <c r="A106" s="106" t="s">
        <v>489</v>
      </c>
      <c r="B106" s="107" t="s">
        <v>1</v>
      </c>
      <c r="C106" s="107" t="s">
        <v>566</v>
      </c>
      <c r="D106" s="107" t="s">
        <v>570</v>
      </c>
      <c r="E106" s="107" t="s">
        <v>571</v>
      </c>
      <c r="F106" s="107" t="s">
        <v>490</v>
      </c>
      <c r="G106" s="109">
        <v>2650573.36</v>
      </c>
      <c r="H106" s="109">
        <v>0</v>
      </c>
    </row>
    <row r="107" spans="1:8" x14ac:dyDescent="0.25">
      <c r="A107" s="106" t="s">
        <v>572</v>
      </c>
      <c r="B107" s="107" t="s">
        <v>457</v>
      </c>
      <c r="C107" s="107" t="s">
        <v>573</v>
      </c>
      <c r="D107" s="107" t="s">
        <v>459</v>
      </c>
      <c r="E107" s="107" t="s">
        <v>457</v>
      </c>
      <c r="F107" s="107" t="s">
        <v>457</v>
      </c>
      <c r="G107" s="108">
        <v>21764676.329999998</v>
      </c>
      <c r="H107" s="108">
        <v>4719967.07</v>
      </c>
    </row>
    <row r="108" spans="1:8" ht="31.5" x14ac:dyDescent="0.25">
      <c r="A108" s="106" t="s">
        <v>574</v>
      </c>
      <c r="B108" s="107" t="s">
        <v>457</v>
      </c>
      <c r="C108" s="107" t="s">
        <v>573</v>
      </c>
      <c r="D108" s="107" t="s">
        <v>575</v>
      </c>
      <c r="E108" s="107" t="s">
        <v>457</v>
      </c>
      <c r="F108" s="107" t="s">
        <v>457</v>
      </c>
      <c r="G108" s="108">
        <v>5872158.71</v>
      </c>
      <c r="H108" s="108">
        <v>0</v>
      </c>
    </row>
    <row r="109" spans="1:8" x14ac:dyDescent="0.25">
      <c r="A109" s="106" t="s">
        <v>489</v>
      </c>
      <c r="B109" s="107" t="s">
        <v>1</v>
      </c>
      <c r="C109" s="107" t="s">
        <v>573</v>
      </c>
      <c r="D109" s="107" t="s">
        <v>575</v>
      </c>
      <c r="E109" s="107" t="s">
        <v>475</v>
      </c>
      <c r="F109" s="107" t="s">
        <v>490</v>
      </c>
      <c r="G109" s="109">
        <v>5872158.71</v>
      </c>
      <c r="H109" s="109">
        <v>0</v>
      </c>
    </row>
    <row r="110" spans="1:8" x14ac:dyDescent="0.25">
      <c r="A110" s="106" t="s">
        <v>576</v>
      </c>
      <c r="B110" s="107" t="s">
        <v>457</v>
      </c>
      <c r="C110" s="107" t="s">
        <v>573</v>
      </c>
      <c r="D110" s="107" t="s">
        <v>577</v>
      </c>
      <c r="E110" s="107" t="s">
        <v>457</v>
      </c>
      <c r="F110" s="107" t="s">
        <v>457</v>
      </c>
      <c r="G110" s="108">
        <v>334624.15999999997</v>
      </c>
      <c r="H110" s="108">
        <v>0</v>
      </c>
    </row>
    <row r="111" spans="1:8" x14ac:dyDescent="0.25">
      <c r="A111" s="106" t="s">
        <v>489</v>
      </c>
      <c r="B111" s="107" t="s">
        <v>1</v>
      </c>
      <c r="C111" s="107" t="s">
        <v>573</v>
      </c>
      <c r="D111" s="107" t="s">
        <v>577</v>
      </c>
      <c r="E111" s="107" t="s">
        <v>475</v>
      </c>
      <c r="F111" s="107" t="s">
        <v>490</v>
      </c>
      <c r="G111" s="109">
        <v>334624.15999999997</v>
      </c>
      <c r="H111" s="109">
        <v>0</v>
      </c>
    </row>
    <row r="112" spans="1:8" x14ac:dyDescent="0.25">
      <c r="A112" s="106" t="s">
        <v>534</v>
      </c>
      <c r="B112" s="107" t="s">
        <v>457</v>
      </c>
      <c r="C112" s="107" t="s">
        <v>573</v>
      </c>
      <c r="D112" s="107" t="s">
        <v>578</v>
      </c>
      <c r="E112" s="107" t="s">
        <v>457</v>
      </c>
      <c r="F112" s="107" t="s">
        <v>457</v>
      </c>
      <c r="G112" s="108">
        <v>15557893.460000001</v>
      </c>
      <c r="H112" s="108">
        <v>4719967.07</v>
      </c>
    </row>
    <row r="113" spans="1:8" x14ac:dyDescent="0.25">
      <c r="A113" s="106" t="s">
        <v>489</v>
      </c>
      <c r="B113" s="107" t="s">
        <v>1</v>
      </c>
      <c r="C113" s="107" t="s">
        <v>573</v>
      </c>
      <c r="D113" s="107" t="s">
        <v>578</v>
      </c>
      <c r="E113" s="107" t="s">
        <v>475</v>
      </c>
      <c r="F113" s="107" t="s">
        <v>490</v>
      </c>
      <c r="G113" s="109">
        <v>653962.78</v>
      </c>
      <c r="H113" s="109">
        <v>0</v>
      </c>
    </row>
    <row r="114" spans="1:8" x14ac:dyDescent="0.25">
      <c r="A114" s="106" t="s">
        <v>469</v>
      </c>
      <c r="B114" s="107" t="s">
        <v>1</v>
      </c>
      <c r="C114" s="107" t="s">
        <v>573</v>
      </c>
      <c r="D114" s="107" t="s">
        <v>578</v>
      </c>
      <c r="E114" s="107" t="s">
        <v>475</v>
      </c>
      <c r="F114" s="107" t="s">
        <v>471</v>
      </c>
      <c r="G114" s="109">
        <v>40000</v>
      </c>
      <c r="H114" s="109">
        <v>0</v>
      </c>
    </row>
    <row r="115" spans="1:8" x14ac:dyDescent="0.25">
      <c r="A115" s="106" t="s">
        <v>550</v>
      </c>
      <c r="B115" s="107" t="s">
        <v>1</v>
      </c>
      <c r="C115" s="107" t="s">
        <v>573</v>
      </c>
      <c r="D115" s="107" t="s">
        <v>578</v>
      </c>
      <c r="E115" s="107" t="s">
        <v>475</v>
      </c>
      <c r="F115" s="107" t="s">
        <v>2</v>
      </c>
      <c r="G115" s="109">
        <v>160000</v>
      </c>
      <c r="H115" s="109">
        <v>0</v>
      </c>
    </row>
    <row r="116" spans="1:8" ht="31.5" x14ac:dyDescent="0.25">
      <c r="A116" s="106" t="s">
        <v>476</v>
      </c>
      <c r="B116" s="107" t="s">
        <v>1</v>
      </c>
      <c r="C116" s="107" t="s">
        <v>573</v>
      </c>
      <c r="D116" s="107" t="s">
        <v>578</v>
      </c>
      <c r="E116" s="107" t="s">
        <v>475</v>
      </c>
      <c r="F116" s="107" t="s">
        <v>477</v>
      </c>
      <c r="G116" s="109">
        <v>262000</v>
      </c>
      <c r="H116" s="109">
        <v>0</v>
      </c>
    </row>
    <row r="117" spans="1:8" x14ac:dyDescent="0.25">
      <c r="A117" s="106" t="s">
        <v>487</v>
      </c>
      <c r="B117" s="107" t="s">
        <v>1</v>
      </c>
      <c r="C117" s="107" t="s">
        <v>573</v>
      </c>
      <c r="D117" s="107" t="s">
        <v>578</v>
      </c>
      <c r="E117" s="107" t="s">
        <v>493</v>
      </c>
      <c r="F117" s="107" t="s">
        <v>488</v>
      </c>
      <c r="G117" s="109">
        <v>1924973</v>
      </c>
      <c r="H117" s="109">
        <v>636178.31000000006</v>
      </c>
    </row>
    <row r="118" spans="1:8" ht="47.25" x14ac:dyDescent="0.25">
      <c r="A118" s="106" t="s">
        <v>579</v>
      </c>
      <c r="B118" s="107" t="s">
        <v>1</v>
      </c>
      <c r="C118" s="107" t="s">
        <v>573</v>
      </c>
      <c r="D118" s="107" t="s">
        <v>578</v>
      </c>
      <c r="E118" s="107" t="s">
        <v>580</v>
      </c>
      <c r="F118" s="107" t="s">
        <v>581</v>
      </c>
      <c r="G118" s="109">
        <v>12516957.68</v>
      </c>
      <c r="H118" s="109">
        <v>4083788.76</v>
      </c>
    </row>
    <row r="119" spans="1:8" x14ac:dyDescent="0.25">
      <c r="A119" s="106" t="s">
        <v>582</v>
      </c>
      <c r="B119" s="107" t="s">
        <v>457</v>
      </c>
      <c r="C119" s="107" t="s">
        <v>583</v>
      </c>
      <c r="D119" s="107" t="s">
        <v>459</v>
      </c>
      <c r="E119" s="107" t="s">
        <v>457</v>
      </c>
      <c r="F119" s="107" t="s">
        <v>457</v>
      </c>
      <c r="G119" s="108">
        <v>150000</v>
      </c>
      <c r="H119" s="108">
        <v>7000</v>
      </c>
    </row>
    <row r="120" spans="1:8" ht="31.5" x14ac:dyDescent="0.25">
      <c r="A120" s="106" t="s">
        <v>584</v>
      </c>
      <c r="B120" s="107" t="s">
        <v>457</v>
      </c>
      <c r="C120" s="107" t="s">
        <v>585</v>
      </c>
      <c r="D120" s="107" t="s">
        <v>459</v>
      </c>
      <c r="E120" s="107" t="s">
        <v>457</v>
      </c>
      <c r="F120" s="107" t="s">
        <v>457</v>
      </c>
      <c r="G120" s="108">
        <v>50000</v>
      </c>
      <c r="H120" s="108">
        <v>7000</v>
      </c>
    </row>
    <row r="121" spans="1:8" ht="47.25" x14ac:dyDescent="0.25">
      <c r="A121" s="106" t="s">
        <v>510</v>
      </c>
      <c r="B121" s="107" t="s">
        <v>457</v>
      </c>
      <c r="C121" s="107" t="s">
        <v>585</v>
      </c>
      <c r="D121" s="107" t="s">
        <v>511</v>
      </c>
      <c r="E121" s="107" t="s">
        <v>457</v>
      </c>
      <c r="F121" s="107" t="s">
        <v>457</v>
      </c>
      <c r="G121" s="108">
        <v>50000</v>
      </c>
      <c r="H121" s="108">
        <v>7000</v>
      </c>
    </row>
    <row r="122" spans="1:8" x14ac:dyDescent="0.25">
      <c r="A122" s="106" t="s">
        <v>469</v>
      </c>
      <c r="B122" s="107" t="s">
        <v>1</v>
      </c>
      <c r="C122" s="107" t="s">
        <v>585</v>
      </c>
      <c r="D122" s="107" t="s">
        <v>511</v>
      </c>
      <c r="E122" s="107" t="s">
        <v>475</v>
      </c>
      <c r="F122" s="107" t="s">
        <v>471</v>
      </c>
      <c r="G122" s="109">
        <v>50000</v>
      </c>
      <c r="H122" s="109">
        <v>7000</v>
      </c>
    </row>
    <row r="123" spans="1:8" x14ac:dyDescent="0.25">
      <c r="A123" s="106" t="s">
        <v>586</v>
      </c>
      <c r="B123" s="107" t="s">
        <v>457</v>
      </c>
      <c r="C123" s="107" t="s">
        <v>54</v>
      </c>
      <c r="D123" s="107" t="s">
        <v>459</v>
      </c>
      <c r="E123" s="107" t="s">
        <v>457</v>
      </c>
      <c r="F123" s="107" t="s">
        <v>457</v>
      </c>
      <c r="G123" s="108">
        <v>100000</v>
      </c>
      <c r="H123" s="108">
        <v>0</v>
      </c>
    </row>
    <row r="124" spans="1:8" x14ac:dyDescent="0.25">
      <c r="A124" s="106" t="s">
        <v>534</v>
      </c>
      <c r="B124" s="107" t="s">
        <v>457</v>
      </c>
      <c r="C124" s="107" t="s">
        <v>54</v>
      </c>
      <c r="D124" s="107" t="s">
        <v>587</v>
      </c>
      <c r="E124" s="107" t="s">
        <v>457</v>
      </c>
      <c r="F124" s="107" t="s">
        <v>457</v>
      </c>
      <c r="G124" s="108">
        <v>100000</v>
      </c>
      <c r="H124" s="108">
        <v>0</v>
      </c>
    </row>
    <row r="125" spans="1:8" x14ac:dyDescent="0.25">
      <c r="A125" s="106" t="s">
        <v>588</v>
      </c>
      <c r="B125" s="107" t="s">
        <v>1</v>
      </c>
      <c r="C125" s="107" t="s">
        <v>54</v>
      </c>
      <c r="D125" s="107" t="s">
        <v>587</v>
      </c>
      <c r="E125" s="107" t="s">
        <v>475</v>
      </c>
      <c r="F125" s="107" t="s">
        <v>589</v>
      </c>
      <c r="G125" s="109">
        <v>100000</v>
      </c>
      <c r="H125" s="109">
        <v>0</v>
      </c>
    </row>
    <row r="126" spans="1:8" x14ac:dyDescent="0.25">
      <c r="A126" s="106" t="s">
        <v>590</v>
      </c>
      <c r="B126" s="107" t="s">
        <v>457</v>
      </c>
      <c r="C126" s="107" t="s">
        <v>591</v>
      </c>
      <c r="D126" s="107" t="s">
        <v>459</v>
      </c>
      <c r="E126" s="107" t="s">
        <v>457</v>
      </c>
      <c r="F126" s="107" t="s">
        <v>457</v>
      </c>
      <c r="G126" s="108">
        <v>2561403</v>
      </c>
      <c r="H126" s="108">
        <v>310730.59000000003</v>
      </c>
    </row>
    <row r="127" spans="1:8" x14ac:dyDescent="0.25">
      <c r="A127" s="106" t="s">
        <v>592</v>
      </c>
      <c r="B127" s="107" t="s">
        <v>457</v>
      </c>
      <c r="C127" s="107" t="s">
        <v>593</v>
      </c>
      <c r="D127" s="107" t="s">
        <v>459</v>
      </c>
      <c r="E127" s="107" t="s">
        <v>457</v>
      </c>
      <c r="F127" s="107" t="s">
        <v>457</v>
      </c>
      <c r="G127" s="108">
        <v>1899799</v>
      </c>
      <c r="H127" s="108">
        <v>255979.05</v>
      </c>
    </row>
    <row r="128" spans="1:8" ht="47.25" x14ac:dyDescent="0.25">
      <c r="A128" s="106" t="s">
        <v>594</v>
      </c>
      <c r="B128" s="107" t="s">
        <v>457</v>
      </c>
      <c r="C128" s="107" t="s">
        <v>593</v>
      </c>
      <c r="D128" s="107" t="s">
        <v>595</v>
      </c>
      <c r="E128" s="107" t="s">
        <v>457</v>
      </c>
      <c r="F128" s="107" t="s">
        <v>457</v>
      </c>
      <c r="G128" s="108">
        <v>1899799</v>
      </c>
      <c r="H128" s="108">
        <v>255979.05</v>
      </c>
    </row>
    <row r="129" spans="1:8" ht="47.25" x14ac:dyDescent="0.25">
      <c r="A129" s="106" t="s">
        <v>596</v>
      </c>
      <c r="B129" s="107" t="s">
        <v>1</v>
      </c>
      <c r="C129" s="107" t="s">
        <v>593</v>
      </c>
      <c r="D129" s="107" t="s">
        <v>595</v>
      </c>
      <c r="E129" s="107" t="s">
        <v>597</v>
      </c>
      <c r="F129" s="107" t="s">
        <v>598</v>
      </c>
      <c r="G129" s="109">
        <v>1899799</v>
      </c>
      <c r="H129" s="109">
        <v>255979.05</v>
      </c>
    </row>
    <row r="130" spans="1:8" x14ac:dyDescent="0.25">
      <c r="A130" s="106" t="s">
        <v>599</v>
      </c>
      <c r="B130" s="107" t="s">
        <v>457</v>
      </c>
      <c r="C130" s="107" t="s">
        <v>600</v>
      </c>
      <c r="D130" s="107" t="s">
        <v>459</v>
      </c>
      <c r="E130" s="107" t="s">
        <v>457</v>
      </c>
      <c r="F130" s="107" t="s">
        <v>457</v>
      </c>
      <c r="G130" s="108">
        <v>104964</v>
      </c>
      <c r="H130" s="108">
        <v>25957.15</v>
      </c>
    </row>
    <row r="131" spans="1:8" ht="63" x14ac:dyDescent="0.25">
      <c r="A131" s="106" t="s">
        <v>601</v>
      </c>
      <c r="B131" s="107" t="s">
        <v>457</v>
      </c>
      <c r="C131" s="107" t="s">
        <v>600</v>
      </c>
      <c r="D131" s="107" t="s">
        <v>602</v>
      </c>
      <c r="E131" s="107" t="s">
        <v>457</v>
      </c>
      <c r="F131" s="107" t="s">
        <v>457</v>
      </c>
      <c r="G131" s="108">
        <v>104964</v>
      </c>
      <c r="H131" s="108">
        <v>25957.15</v>
      </c>
    </row>
    <row r="132" spans="1:8" ht="47.25" x14ac:dyDescent="0.25">
      <c r="A132" s="106" t="s">
        <v>603</v>
      </c>
      <c r="B132" s="107" t="s">
        <v>1</v>
      </c>
      <c r="C132" s="107" t="s">
        <v>600</v>
      </c>
      <c r="D132" s="107" t="s">
        <v>602</v>
      </c>
      <c r="E132" s="107" t="s">
        <v>7</v>
      </c>
      <c r="F132" s="107" t="s">
        <v>604</v>
      </c>
      <c r="G132" s="109">
        <v>104964</v>
      </c>
      <c r="H132" s="109">
        <v>25957.15</v>
      </c>
    </row>
    <row r="133" spans="1:8" ht="31.5" x14ac:dyDescent="0.25">
      <c r="A133" s="106" t="s">
        <v>605</v>
      </c>
      <c r="B133" s="107" t="s">
        <v>457</v>
      </c>
      <c r="C133" s="107" t="s">
        <v>606</v>
      </c>
      <c r="D133" s="107" t="s">
        <v>459</v>
      </c>
      <c r="E133" s="107" t="s">
        <v>457</v>
      </c>
      <c r="F133" s="107" t="s">
        <v>457</v>
      </c>
      <c r="G133" s="108">
        <v>556640</v>
      </c>
      <c r="H133" s="108">
        <v>28794.39</v>
      </c>
    </row>
    <row r="134" spans="1:8" ht="31.5" x14ac:dyDescent="0.25">
      <c r="A134" s="106" t="s">
        <v>607</v>
      </c>
      <c r="B134" s="107" t="s">
        <v>457</v>
      </c>
      <c r="C134" s="107" t="s">
        <v>606</v>
      </c>
      <c r="D134" s="107" t="s">
        <v>608</v>
      </c>
      <c r="E134" s="107" t="s">
        <v>457</v>
      </c>
      <c r="F134" s="107" t="s">
        <v>457</v>
      </c>
      <c r="G134" s="108">
        <v>556640</v>
      </c>
      <c r="H134" s="108">
        <v>28794.39</v>
      </c>
    </row>
    <row r="135" spans="1:8" x14ac:dyDescent="0.25">
      <c r="A135" s="106" t="s">
        <v>550</v>
      </c>
      <c r="B135" s="107" t="s">
        <v>1</v>
      </c>
      <c r="C135" s="107" t="s">
        <v>606</v>
      </c>
      <c r="D135" s="107" t="s">
        <v>608</v>
      </c>
      <c r="E135" s="107" t="s">
        <v>475</v>
      </c>
      <c r="F135" s="107" t="s">
        <v>2</v>
      </c>
      <c r="G135" s="109">
        <v>60000</v>
      </c>
      <c r="H135" s="109">
        <v>0</v>
      </c>
    </row>
    <row r="136" spans="1:8" ht="31.5" x14ac:dyDescent="0.25">
      <c r="A136" s="106" t="s">
        <v>609</v>
      </c>
      <c r="B136" s="107" t="s">
        <v>1</v>
      </c>
      <c r="C136" s="107" t="s">
        <v>606</v>
      </c>
      <c r="D136" s="107" t="s">
        <v>608</v>
      </c>
      <c r="E136" s="107" t="s">
        <v>610</v>
      </c>
      <c r="F136" s="107" t="s">
        <v>611</v>
      </c>
      <c r="G136" s="109">
        <v>10000</v>
      </c>
      <c r="H136" s="109">
        <v>0</v>
      </c>
    </row>
    <row r="137" spans="1:8" ht="63" x14ac:dyDescent="0.25">
      <c r="A137" s="106" t="s">
        <v>612</v>
      </c>
      <c r="B137" s="107" t="s">
        <v>1</v>
      </c>
      <c r="C137" s="107" t="s">
        <v>606</v>
      </c>
      <c r="D137" s="107" t="s">
        <v>608</v>
      </c>
      <c r="E137" s="107" t="s">
        <v>613</v>
      </c>
      <c r="F137" s="107" t="s">
        <v>614</v>
      </c>
      <c r="G137" s="109">
        <v>486640</v>
      </c>
      <c r="H137" s="109">
        <v>28794.39</v>
      </c>
    </row>
    <row r="138" spans="1:8" x14ac:dyDescent="0.25">
      <c r="A138" s="106" t="s">
        <v>615</v>
      </c>
      <c r="B138" s="107" t="s">
        <v>457</v>
      </c>
      <c r="C138" s="107" t="s">
        <v>616</v>
      </c>
      <c r="D138" s="107" t="s">
        <v>459</v>
      </c>
      <c r="E138" s="107" t="s">
        <v>457</v>
      </c>
      <c r="F138" s="107" t="s">
        <v>457</v>
      </c>
      <c r="G138" s="108">
        <v>9082176</v>
      </c>
      <c r="H138" s="108">
        <v>2168010.64</v>
      </c>
    </row>
    <row r="139" spans="1:8" x14ac:dyDescent="0.25">
      <c r="A139" s="106" t="s">
        <v>617</v>
      </c>
      <c r="B139" s="107" t="s">
        <v>457</v>
      </c>
      <c r="C139" s="107" t="s">
        <v>618</v>
      </c>
      <c r="D139" s="107" t="s">
        <v>459</v>
      </c>
      <c r="E139" s="107" t="s">
        <v>457</v>
      </c>
      <c r="F139" s="107" t="s">
        <v>457</v>
      </c>
      <c r="G139" s="108">
        <v>9082176</v>
      </c>
      <c r="H139" s="108">
        <v>2168010.64</v>
      </c>
    </row>
    <row r="140" spans="1:8" ht="31.5" x14ac:dyDescent="0.25">
      <c r="A140" s="106" t="s">
        <v>619</v>
      </c>
      <c r="B140" s="107" t="s">
        <v>457</v>
      </c>
      <c r="C140" s="107" t="s">
        <v>618</v>
      </c>
      <c r="D140" s="107" t="s">
        <v>620</v>
      </c>
      <c r="E140" s="107" t="s">
        <v>457</v>
      </c>
      <c r="F140" s="107" t="s">
        <v>457</v>
      </c>
      <c r="G140" s="108">
        <v>9082176</v>
      </c>
      <c r="H140" s="108">
        <v>2168010.64</v>
      </c>
    </row>
    <row r="141" spans="1:8" ht="47.25" x14ac:dyDescent="0.25">
      <c r="A141" s="106" t="s">
        <v>579</v>
      </c>
      <c r="B141" s="107" t="s">
        <v>1</v>
      </c>
      <c r="C141" s="107" t="s">
        <v>618</v>
      </c>
      <c r="D141" s="107" t="s">
        <v>620</v>
      </c>
      <c r="E141" s="107" t="s">
        <v>621</v>
      </c>
      <c r="F141" s="107" t="s">
        <v>581</v>
      </c>
      <c r="G141" s="109">
        <v>9082176</v>
      </c>
      <c r="H141" s="109">
        <v>2168010.64</v>
      </c>
    </row>
    <row r="142" spans="1:8" x14ac:dyDescent="0.25">
      <c r="A142" s="106" t="s">
        <v>622</v>
      </c>
      <c r="B142" s="107" t="s">
        <v>457</v>
      </c>
      <c r="C142" s="107" t="s">
        <v>623</v>
      </c>
      <c r="D142" s="107" t="s">
        <v>459</v>
      </c>
      <c r="E142" s="107" t="s">
        <v>457</v>
      </c>
      <c r="F142" s="107" t="s">
        <v>457</v>
      </c>
      <c r="G142" s="108">
        <v>183712</v>
      </c>
      <c r="H142" s="108">
        <v>83712</v>
      </c>
    </row>
    <row r="143" spans="1:8" x14ac:dyDescent="0.25">
      <c r="A143" s="106" t="s">
        <v>624</v>
      </c>
      <c r="B143" s="107" t="s">
        <v>457</v>
      </c>
      <c r="C143" s="107" t="s">
        <v>625</v>
      </c>
      <c r="D143" s="107" t="s">
        <v>459</v>
      </c>
      <c r="E143" s="107" t="s">
        <v>457</v>
      </c>
      <c r="F143" s="107" t="s">
        <v>457</v>
      </c>
      <c r="G143" s="108">
        <v>83712</v>
      </c>
      <c r="H143" s="108">
        <v>83712</v>
      </c>
    </row>
    <row r="144" spans="1:8" ht="63" x14ac:dyDescent="0.25">
      <c r="A144" s="106" t="s">
        <v>626</v>
      </c>
      <c r="B144" s="107" t="s">
        <v>457</v>
      </c>
      <c r="C144" s="107" t="s">
        <v>625</v>
      </c>
      <c r="D144" s="107" t="s">
        <v>627</v>
      </c>
      <c r="E144" s="107" t="s">
        <v>457</v>
      </c>
      <c r="F144" s="107" t="s">
        <v>457</v>
      </c>
      <c r="G144" s="108">
        <v>83712</v>
      </c>
      <c r="H144" s="108">
        <v>83712</v>
      </c>
    </row>
    <row r="145" spans="1:8" ht="47.25" x14ac:dyDescent="0.25">
      <c r="A145" s="106" t="s">
        <v>603</v>
      </c>
      <c r="B145" s="107" t="s">
        <v>1</v>
      </c>
      <c r="C145" s="107" t="s">
        <v>625</v>
      </c>
      <c r="D145" s="107" t="s">
        <v>627</v>
      </c>
      <c r="E145" s="107" t="s">
        <v>7</v>
      </c>
      <c r="F145" s="107" t="s">
        <v>604</v>
      </c>
      <c r="G145" s="109">
        <v>83712</v>
      </c>
      <c r="H145" s="109">
        <v>83712</v>
      </c>
    </row>
    <row r="146" spans="1:8" x14ac:dyDescent="0.25">
      <c r="A146" s="106" t="s">
        <v>628</v>
      </c>
      <c r="B146" s="107" t="s">
        <v>457</v>
      </c>
      <c r="C146" s="107" t="s">
        <v>629</v>
      </c>
      <c r="D146" s="107" t="s">
        <v>459</v>
      </c>
      <c r="E146" s="107" t="s">
        <v>457</v>
      </c>
      <c r="F146" s="107" t="s">
        <v>457</v>
      </c>
      <c r="G146" s="108">
        <v>100000</v>
      </c>
      <c r="H146" s="108">
        <v>0</v>
      </c>
    </row>
    <row r="147" spans="1:8" x14ac:dyDescent="0.25">
      <c r="A147" s="106" t="s">
        <v>630</v>
      </c>
      <c r="B147" s="107" t="s">
        <v>457</v>
      </c>
      <c r="C147" s="107" t="s">
        <v>629</v>
      </c>
      <c r="D147" s="107" t="s">
        <v>631</v>
      </c>
      <c r="E147" s="107" t="s">
        <v>457</v>
      </c>
      <c r="F147" s="107" t="s">
        <v>457</v>
      </c>
      <c r="G147" s="108">
        <v>100000</v>
      </c>
      <c r="H147" s="108">
        <v>0</v>
      </c>
    </row>
    <row r="148" spans="1:8" x14ac:dyDescent="0.25">
      <c r="A148" s="106" t="s">
        <v>469</v>
      </c>
      <c r="B148" s="107" t="s">
        <v>1</v>
      </c>
      <c r="C148" s="107" t="s">
        <v>629</v>
      </c>
      <c r="D148" s="107" t="s">
        <v>631</v>
      </c>
      <c r="E148" s="107" t="s">
        <v>475</v>
      </c>
      <c r="F148" s="107" t="s">
        <v>471</v>
      </c>
      <c r="G148" s="109">
        <v>100000</v>
      </c>
      <c r="H148" s="109">
        <v>0</v>
      </c>
    </row>
    <row r="149" spans="1:8" ht="47.25" x14ac:dyDescent="0.25">
      <c r="A149" s="106" t="s">
        <v>632</v>
      </c>
      <c r="B149" s="107" t="s">
        <v>457</v>
      </c>
      <c r="C149" s="107" t="s">
        <v>458</v>
      </c>
      <c r="D149" s="107" t="s">
        <v>459</v>
      </c>
      <c r="E149" s="107" t="s">
        <v>457</v>
      </c>
      <c r="F149" s="107" t="s">
        <v>457</v>
      </c>
      <c r="G149" s="108">
        <v>12691006.76</v>
      </c>
      <c r="H149" s="108">
        <v>2778069.63</v>
      </c>
    </row>
    <row r="150" spans="1:8" x14ac:dyDescent="0.25">
      <c r="A150" s="106" t="s">
        <v>633</v>
      </c>
      <c r="B150" s="107" t="s">
        <v>457</v>
      </c>
      <c r="C150" s="107" t="s">
        <v>634</v>
      </c>
      <c r="D150" s="107" t="s">
        <v>459</v>
      </c>
      <c r="E150" s="107" t="s">
        <v>457</v>
      </c>
      <c r="F150" s="107" t="s">
        <v>457</v>
      </c>
      <c r="G150" s="108">
        <v>12691006.76</v>
      </c>
      <c r="H150" s="108">
        <v>2778069.63</v>
      </c>
    </row>
    <row r="151" spans="1:8" x14ac:dyDescent="0.25">
      <c r="A151" s="106" t="s">
        <v>635</v>
      </c>
      <c r="B151" s="107" t="s">
        <v>457</v>
      </c>
      <c r="C151" s="107" t="s">
        <v>6</v>
      </c>
      <c r="D151" s="107" t="s">
        <v>459</v>
      </c>
      <c r="E151" s="107" t="s">
        <v>457</v>
      </c>
      <c r="F151" s="107" t="s">
        <v>457</v>
      </c>
      <c r="G151" s="108">
        <v>12691006.76</v>
      </c>
      <c r="H151" s="108">
        <v>2778069.63</v>
      </c>
    </row>
    <row r="152" spans="1:8" ht="31.5" x14ac:dyDescent="0.25">
      <c r="A152" s="106" t="s">
        <v>636</v>
      </c>
      <c r="B152" s="107" t="s">
        <v>457</v>
      </c>
      <c r="C152" s="107" t="s">
        <v>6</v>
      </c>
      <c r="D152" s="107" t="s">
        <v>637</v>
      </c>
      <c r="E152" s="107" t="s">
        <v>457</v>
      </c>
      <c r="F152" s="107" t="s">
        <v>457</v>
      </c>
      <c r="G152" s="108">
        <v>25000</v>
      </c>
      <c r="H152" s="108">
        <v>0</v>
      </c>
    </row>
    <row r="153" spans="1:8" ht="31.5" x14ac:dyDescent="0.25">
      <c r="A153" s="106" t="s">
        <v>500</v>
      </c>
      <c r="B153" s="107" t="s">
        <v>1</v>
      </c>
      <c r="C153" s="107" t="s">
        <v>6</v>
      </c>
      <c r="D153" s="107" t="s">
        <v>637</v>
      </c>
      <c r="E153" s="107" t="s">
        <v>638</v>
      </c>
      <c r="F153" s="107" t="s">
        <v>501</v>
      </c>
      <c r="G153" s="109">
        <v>25000</v>
      </c>
      <c r="H153" s="109">
        <v>0</v>
      </c>
    </row>
    <row r="154" spans="1:8" ht="31.5" x14ac:dyDescent="0.25">
      <c r="A154" s="106" t="s">
        <v>639</v>
      </c>
      <c r="B154" s="107" t="s">
        <v>457</v>
      </c>
      <c r="C154" s="107" t="s">
        <v>6</v>
      </c>
      <c r="D154" s="107" t="s">
        <v>640</v>
      </c>
      <c r="E154" s="107" t="s">
        <v>457</v>
      </c>
      <c r="F154" s="107" t="s">
        <v>457</v>
      </c>
      <c r="G154" s="108">
        <v>10457865</v>
      </c>
      <c r="H154" s="108">
        <v>2362676.1800000002</v>
      </c>
    </row>
    <row r="155" spans="1:8" x14ac:dyDescent="0.25">
      <c r="A155" s="106" t="s">
        <v>466</v>
      </c>
      <c r="B155" s="107" t="s">
        <v>1</v>
      </c>
      <c r="C155" s="107" t="s">
        <v>6</v>
      </c>
      <c r="D155" s="107" t="s">
        <v>640</v>
      </c>
      <c r="E155" s="107" t="s">
        <v>641</v>
      </c>
      <c r="F155" s="107" t="s">
        <v>468</v>
      </c>
      <c r="G155" s="109">
        <v>7085316</v>
      </c>
      <c r="H155" s="109">
        <v>1717027.03</v>
      </c>
    </row>
    <row r="156" spans="1:8" ht="31.5" x14ac:dyDescent="0.25">
      <c r="A156" s="106" t="s">
        <v>483</v>
      </c>
      <c r="B156" s="107" t="s">
        <v>1</v>
      </c>
      <c r="C156" s="107" t="s">
        <v>6</v>
      </c>
      <c r="D156" s="107" t="s">
        <v>640</v>
      </c>
      <c r="E156" s="107" t="s">
        <v>641</v>
      </c>
      <c r="F156" s="107" t="s">
        <v>484</v>
      </c>
      <c r="G156" s="109">
        <v>15000</v>
      </c>
      <c r="H156" s="109">
        <v>0</v>
      </c>
    </row>
    <row r="157" spans="1:8" x14ac:dyDescent="0.25">
      <c r="A157" s="106" t="s">
        <v>472</v>
      </c>
      <c r="B157" s="107" t="s">
        <v>1</v>
      </c>
      <c r="C157" s="107" t="s">
        <v>6</v>
      </c>
      <c r="D157" s="107" t="s">
        <v>640</v>
      </c>
      <c r="E157" s="107" t="s">
        <v>642</v>
      </c>
      <c r="F157" s="107" t="s">
        <v>474</v>
      </c>
      <c r="G157" s="109">
        <v>2139766</v>
      </c>
      <c r="H157" s="109">
        <v>518373.12</v>
      </c>
    </row>
    <row r="158" spans="1:8" x14ac:dyDescent="0.25">
      <c r="A158" s="106" t="s">
        <v>485</v>
      </c>
      <c r="B158" s="107" t="s">
        <v>1</v>
      </c>
      <c r="C158" s="107" t="s">
        <v>6</v>
      </c>
      <c r="D158" s="107" t="s">
        <v>640</v>
      </c>
      <c r="E158" s="107" t="s">
        <v>475</v>
      </c>
      <c r="F158" s="107" t="s">
        <v>486</v>
      </c>
      <c r="G158" s="109">
        <v>26888</v>
      </c>
      <c r="H158" s="109">
        <v>3577.06</v>
      </c>
    </row>
    <row r="159" spans="1:8" x14ac:dyDescent="0.25">
      <c r="A159" s="106" t="s">
        <v>588</v>
      </c>
      <c r="B159" s="107" t="s">
        <v>1</v>
      </c>
      <c r="C159" s="107" t="s">
        <v>6</v>
      </c>
      <c r="D159" s="107" t="s">
        <v>640</v>
      </c>
      <c r="E159" s="107" t="s">
        <v>475</v>
      </c>
      <c r="F159" s="107" t="s">
        <v>589</v>
      </c>
      <c r="G159" s="109">
        <v>30000</v>
      </c>
      <c r="H159" s="109">
        <v>0</v>
      </c>
    </row>
    <row r="160" spans="1:8" x14ac:dyDescent="0.25">
      <c r="A160" s="106" t="s">
        <v>487</v>
      </c>
      <c r="B160" s="107" t="s">
        <v>1</v>
      </c>
      <c r="C160" s="107" t="s">
        <v>6</v>
      </c>
      <c r="D160" s="107" t="s">
        <v>640</v>
      </c>
      <c r="E160" s="107" t="s">
        <v>475</v>
      </c>
      <c r="F160" s="107" t="s">
        <v>488</v>
      </c>
      <c r="G160" s="109">
        <v>38628</v>
      </c>
      <c r="H160" s="109">
        <v>3407.46</v>
      </c>
    </row>
    <row r="161" spans="1:8" x14ac:dyDescent="0.25">
      <c r="A161" s="106" t="s">
        <v>489</v>
      </c>
      <c r="B161" s="107" t="s">
        <v>1</v>
      </c>
      <c r="C161" s="107" t="s">
        <v>6</v>
      </c>
      <c r="D161" s="107" t="s">
        <v>640</v>
      </c>
      <c r="E161" s="107" t="s">
        <v>475</v>
      </c>
      <c r="F161" s="107" t="s">
        <v>490</v>
      </c>
      <c r="G161" s="109">
        <v>219696</v>
      </c>
      <c r="H161" s="109">
        <v>26500</v>
      </c>
    </row>
    <row r="162" spans="1:8" x14ac:dyDescent="0.25">
      <c r="A162" s="106" t="s">
        <v>469</v>
      </c>
      <c r="B162" s="107" t="s">
        <v>1</v>
      </c>
      <c r="C162" s="107" t="s">
        <v>6</v>
      </c>
      <c r="D162" s="107" t="s">
        <v>640</v>
      </c>
      <c r="E162" s="107" t="s">
        <v>475</v>
      </c>
      <c r="F162" s="107" t="s">
        <v>471</v>
      </c>
      <c r="G162" s="109">
        <v>146343</v>
      </c>
      <c r="H162" s="109">
        <v>36803.300000000003</v>
      </c>
    </row>
    <row r="163" spans="1:8" ht="31.5" x14ac:dyDescent="0.25">
      <c r="A163" s="106" t="s">
        <v>476</v>
      </c>
      <c r="B163" s="107" t="s">
        <v>1</v>
      </c>
      <c r="C163" s="107" t="s">
        <v>6</v>
      </c>
      <c r="D163" s="107" t="s">
        <v>640</v>
      </c>
      <c r="E163" s="107" t="s">
        <v>475</v>
      </c>
      <c r="F163" s="107" t="s">
        <v>477</v>
      </c>
      <c r="G163" s="109">
        <v>67500</v>
      </c>
      <c r="H163" s="109">
        <v>5000</v>
      </c>
    </row>
    <row r="164" spans="1:8" x14ac:dyDescent="0.25">
      <c r="A164" s="106" t="s">
        <v>487</v>
      </c>
      <c r="B164" s="107" t="s">
        <v>1</v>
      </c>
      <c r="C164" s="107" t="s">
        <v>6</v>
      </c>
      <c r="D164" s="107" t="s">
        <v>640</v>
      </c>
      <c r="E164" s="107" t="s">
        <v>493</v>
      </c>
      <c r="F164" s="107" t="s">
        <v>488</v>
      </c>
      <c r="G164" s="109">
        <v>687728</v>
      </c>
      <c r="H164" s="109">
        <v>51988.21</v>
      </c>
    </row>
    <row r="165" spans="1:8" ht="47.25" x14ac:dyDescent="0.25">
      <c r="A165" s="106" t="s">
        <v>643</v>
      </c>
      <c r="B165" s="107" t="s">
        <v>1</v>
      </c>
      <c r="C165" s="107" t="s">
        <v>6</v>
      </c>
      <c r="D165" s="107" t="s">
        <v>640</v>
      </c>
      <c r="E165" s="107" t="s">
        <v>508</v>
      </c>
      <c r="F165" s="107" t="s">
        <v>644</v>
      </c>
      <c r="G165" s="109">
        <v>1000</v>
      </c>
      <c r="H165" s="109">
        <v>0</v>
      </c>
    </row>
    <row r="166" spans="1:8" ht="47.25" x14ac:dyDescent="0.25">
      <c r="A166" s="106" t="s">
        <v>645</v>
      </c>
      <c r="B166" s="107" t="s">
        <v>457</v>
      </c>
      <c r="C166" s="107" t="s">
        <v>6</v>
      </c>
      <c r="D166" s="107" t="s">
        <v>646</v>
      </c>
      <c r="E166" s="107" t="s">
        <v>457</v>
      </c>
      <c r="F166" s="107" t="s">
        <v>457</v>
      </c>
      <c r="G166" s="108">
        <v>1703841.76</v>
      </c>
      <c r="H166" s="108">
        <v>415393.45</v>
      </c>
    </row>
    <row r="167" spans="1:8" x14ac:dyDescent="0.25">
      <c r="A167" s="106" t="s">
        <v>466</v>
      </c>
      <c r="B167" s="107" t="s">
        <v>1</v>
      </c>
      <c r="C167" s="107" t="s">
        <v>6</v>
      </c>
      <c r="D167" s="107" t="s">
        <v>646</v>
      </c>
      <c r="E167" s="107" t="s">
        <v>641</v>
      </c>
      <c r="F167" s="107" t="s">
        <v>468</v>
      </c>
      <c r="G167" s="109">
        <v>491460.76</v>
      </c>
      <c r="H167" s="109">
        <v>107179.5</v>
      </c>
    </row>
    <row r="168" spans="1:8" x14ac:dyDescent="0.25">
      <c r="A168" s="106" t="s">
        <v>472</v>
      </c>
      <c r="B168" s="107" t="s">
        <v>1</v>
      </c>
      <c r="C168" s="107" t="s">
        <v>6</v>
      </c>
      <c r="D168" s="107" t="s">
        <v>646</v>
      </c>
      <c r="E168" s="107" t="s">
        <v>642</v>
      </c>
      <c r="F168" s="107" t="s">
        <v>474</v>
      </c>
      <c r="G168" s="109">
        <v>147261</v>
      </c>
      <c r="H168" s="109">
        <v>32616.45</v>
      </c>
    </row>
    <row r="169" spans="1:8" ht="63" x14ac:dyDescent="0.25">
      <c r="A169" s="106" t="s">
        <v>647</v>
      </c>
      <c r="B169" s="107" t="s">
        <v>1</v>
      </c>
      <c r="C169" s="107" t="s">
        <v>6</v>
      </c>
      <c r="D169" s="107" t="s">
        <v>646</v>
      </c>
      <c r="E169" s="107" t="s">
        <v>475</v>
      </c>
      <c r="F169" s="107" t="s">
        <v>648</v>
      </c>
      <c r="G169" s="109">
        <v>1120</v>
      </c>
      <c r="H169" s="109">
        <v>0</v>
      </c>
    </row>
    <row r="170" spans="1:8" x14ac:dyDescent="0.25">
      <c r="A170" s="106" t="s">
        <v>489</v>
      </c>
      <c r="B170" s="107" t="s">
        <v>1</v>
      </c>
      <c r="C170" s="107" t="s">
        <v>6</v>
      </c>
      <c r="D170" s="107" t="s">
        <v>646</v>
      </c>
      <c r="E170" s="107" t="s">
        <v>475</v>
      </c>
      <c r="F170" s="107" t="s">
        <v>490</v>
      </c>
      <c r="G170" s="109">
        <v>57500</v>
      </c>
      <c r="H170" s="109">
        <v>0</v>
      </c>
    </row>
    <row r="171" spans="1:8" x14ac:dyDescent="0.25">
      <c r="A171" s="106" t="s">
        <v>469</v>
      </c>
      <c r="B171" s="107" t="s">
        <v>1</v>
      </c>
      <c r="C171" s="107" t="s">
        <v>6</v>
      </c>
      <c r="D171" s="107" t="s">
        <v>646</v>
      </c>
      <c r="E171" s="107" t="s">
        <v>475</v>
      </c>
      <c r="F171" s="107" t="s">
        <v>471</v>
      </c>
      <c r="G171" s="109">
        <v>967000</v>
      </c>
      <c r="H171" s="109">
        <v>275597.5</v>
      </c>
    </row>
    <row r="172" spans="1:8" x14ac:dyDescent="0.25">
      <c r="A172" s="106" t="s">
        <v>550</v>
      </c>
      <c r="B172" s="107" t="s">
        <v>1</v>
      </c>
      <c r="C172" s="107" t="s">
        <v>6</v>
      </c>
      <c r="D172" s="107" t="s">
        <v>646</v>
      </c>
      <c r="E172" s="107" t="s">
        <v>475</v>
      </c>
      <c r="F172" s="107" t="s">
        <v>2</v>
      </c>
      <c r="G172" s="109">
        <v>39500</v>
      </c>
      <c r="H172" s="109">
        <v>0</v>
      </c>
    </row>
    <row r="173" spans="1:8" ht="31.5" x14ac:dyDescent="0.25">
      <c r="A173" s="106" t="s">
        <v>649</v>
      </c>
      <c r="B173" s="107" t="s">
        <v>457</v>
      </c>
      <c r="C173" s="107" t="s">
        <v>6</v>
      </c>
      <c r="D173" s="107" t="s">
        <v>650</v>
      </c>
      <c r="E173" s="107" t="s">
        <v>457</v>
      </c>
      <c r="F173" s="107" t="s">
        <v>457</v>
      </c>
      <c r="G173" s="108">
        <v>504300</v>
      </c>
      <c r="H173" s="108">
        <v>0</v>
      </c>
    </row>
    <row r="174" spans="1:8" x14ac:dyDescent="0.25">
      <c r="A174" s="106" t="s">
        <v>469</v>
      </c>
      <c r="B174" s="107" t="s">
        <v>1</v>
      </c>
      <c r="C174" s="107" t="s">
        <v>6</v>
      </c>
      <c r="D174" s="107" t="s">
        <v>650</v>
      </c>
      <c r="E174" s="107" t="s">
        <v>475</v>
      </c>
      <c r="F174" s="107" t="s">
        <v>471</v>
      </c>
      <c r="G174" s="109">
        <v>504300</v>
      </c>
      <c r="H174" s="109">
        <v>0</v>
      </c>
    </row>
    <row r="175" spans="1:8" ht="47.25" x14ac:dyDescent="0.25">
      <c r="A175" s="106" t="s">
        <v>651</v>
      </c>
      <c r="B175" s="107" t="s">
        <v>457</v>
      </c>
      <c r="C175" s="107" t="s">
        <v>458</v>
      </c>
      <c r="D175" s="107" t="s">
        <v>459</v>
      </c>
      <c r="E175" s="107" t="s">
        <v>457</v>
      </c>
      <c r="F175" s="107" t="s">
        <v>457</v>
      </c>
      <c r="G175" s="108">
        <v>6366717</v>
      </c>
      <c r="H175" s="108">
        <v>1154356.8999999999</v>
      </c>
    </row>
    <row r="176" spans="1:8" x14ac:dyDescent="0.25">
      <c r="A176" s="106" t="s">
        <v>633</v>
      </c>
      <c r="B176" s="107" t="s">
        <v>457</v>
      </c>
      <c r="C176" s="107" t="s">
        <v>634</v>
      </c>
      <c r="D176" s="107" t="s">
        <v>459</v>
      </c>
      <c r="E176" s="107" t="s">
        <v>457</v>
      </c>
      <c r="F176" s="107" t="s">
        <v>457</v>
      </c>
      <c r="G176" s="108">
        <v>6366717</v>
      </c>
      <c r="H176" s="108">
        <v>1154356.8999999999</v>
      </c>
    </row>
    <row r="177" spans="1:8" x14ac:dyDescent="0.25">
      <c r="A177" s="106" t="s">
        <v>635</v>
      </c>
      <c r="B177" s="107" t="s">
        <v>457</v>
      </c>
      <c r="C177" s="107" t="s">
        <v>6</v>
      </c>
      <c r="D177" s="107" t="s">
        <v>459</v>
      </c>
      <c r="E177" s="107" t="s">
        <v>457</v>
      </c>
      <c r="F177" s="107" t="s">
        <v>457</v>
      </c>
      <c r="G177" s="108">
        <v>6366717</v>
      </c>
      <c r="H177" s="108">
        <v>1154356.8999999999</v>
      </c>
    </row>
    <row r="178" spans="1:8" ht="31.5" x14ac:dyDescent="0.25">
      <c r="A178" s="106" t="s">
        <v>639</v>
      </c>
      <c r="B178" s="107" t="s">
        <v>457</v>
      </c>
      <c r="C178" s="107" t="s">
        <v>6</v>
      </c>
      <c r="D178" s="107" t="s">
        <v>640</v>
      </c>
      <c r="E178" s="107" t="s">
        <v>457</v>
      </c>
      <c r="F178" s="107" t="s">
        <v>457</v>
      </c>
      <c r="G178" s="108">
        <v>6316717</v>
      </c>
      <c r="H178" s="108">
        <v>1154356.8999999999</v>
      </c>
    </row>
    <row r="179" spans="1:8" x14ac:dyDescent="0.25">
      <c r="A179" s="106" t="s">
        <v>466</v>
      </c>
      <c r="B179" s="107" t="s">
        <v>1</v>
      </c>
      <c r="C179" s="107" t="s">
        <v>6</v>
      </c>
      <c r="D179" s="107" t="s">
        <v>640</v>
      </c>
      <c r="E179" s="107" t="s">
        <v>641</v>
      </c>
      <c r="F179" s="107" t="s">
        <v>468</v>
      </c>
      <c r="G179" s="109">
        <v>3577952</v>
      </c>
      <c r="H179" s="109">
        <v>815696.99</v>
      </c>
    </row>
    <row r="180" spans="1:8" ht="31.5" x14ac:dyDescent="0.25">
      <c r="A180" s="106" t="s">
        <v>483</v>
      </c>
      <c r="B180" s="107" t="s">
        <v>1</v>
      </c>
      <c r="C180" s="107" t="s">
        <v>6</v>
      </c>
      <c r="D180" s="107" t="s">
        <v>640</v>
      </c>
      <c r="E180" s="107" t="s">
        <v>641</v>
      </c>
      <c r="F180" s="107" t="s">
        <v>484</v>
      </c>
      <c r="G180" s="109">
        <v>40000</v>
      </c>
      <c r="H180" s="109">
        <v>8501.25</v>
      </c>
    </row>
    <row r="181" spans="1:8" x14ac:dyDescent="0.25">
      <c r="A181" s="106" t="s">
        <v>472</v>
      </c>
      <c r="B181" s="107" t="s">
        <v>1</v>
      </c>
      <c r="C181" s="107" t="s">
        <v>6</v>
      </c>
      <c r="D181" s="107" t="s">
        <v>640</v>
      </c>
      <c r="E181" s="107" t="s">
        <v>642</v>
      </c>
      <c r="F181" s="107" t="s">
        <v>474</v>
      </c>
      <c r="G181" s="109">
        <v>1080542</v>
      </c>
      <c r="H181" s="109">
        <v>246340.46</v>
      </c>
    </row>
    <row r="182" spans="1:8" x14ac:dyDescent="0.25">
      <c r="A182" s="106" t="s">
        <v>485</v>
      </c>
      <c r="B182" s="107" t="s">
        <v>1</v>
      </c>
      <c r="C182" s="107" t="s">
        <v>6</v>
      </c>
      <c r="D182" s="107" t="s">
        <v>640</v>
      </c>
      <c r="E182" s="107" t="s">
        <v>475</v>
      </c>
      <c r="F182" s="107" t="s">
        <v>486</v>
      </c>
      <c r="G182" s="109">
        <v>35800</v>
      </c>
      <c r="H182" s="109">
        <v>4389.6499999999996</v>
      </c>
    </row>
    <row r="183" spans="1:8" x14ac:dyDescent="0.25">
      <c r="A183" s="106" t="s">
        <v>588</v>
      </c>
      <c r="B183" s="107" t="s">
        <v>1</v>
      </c>
      <c r="C183" s="107" t="s">
        <v>6</v>
      </c>
      <c r="D183" s="107" t="s">
        <v>640</v>
      </c>
      <c r="E183" s="107" t="s">
        <v>475</v>
      </c>
      <c r="F183" s="107" t="s">
        <v>589</v>
      </c>
      <c r="G183" s="109">
        <v>10000</v>
      </c>
      <c r="H183" s="109">
        <v>0</v>
      </c>
    </row>
    <row r="184" spans="1:8" x14ac:dyDescent="0.25">
      <c r="A184" s="106" t="s">
        <v>487</v>
      </c>
      <c r="B184" s="107" t="s">
        <v>1</v>
      </c>
      <c r="C184" s="107" t="s">
        <v>6</v>
      </c>
      <c r="D184" s="107" t="s">
        <v>640</v>
      </c>
      <c r="E184" s="107" t="s">
        <v>475</v>
      </c>
      <c r="F184" s="107" t="s">
        <v>488</v>
      </c>
      <c r="G184" s="109">
        <v>3900.86</v>
      </c>
      <c r="H184" s="109">
        <v>613.34</v>
      </c>
    </row>
    <row r="185" spans="1:8" x14ac:dyDescent="0.25">
      <c r="A185" s="106" t="s">
        <v>489</v>
      </c>
      <c r="B185" s="107" t="s">
        <v>1</v>
      </c>
      <c r="C185" s="107" t="s">
        <v>6</v>
      </c>
      <c r="D185" s="107" t="s">
        <v>640</v>
      </c>
      <c r="E185" s="107" t="s">
        <v>475</v>
      </c>
      <c r="F185" s="107" t="s">
        <v>490</v>
      </c>
      <c r="G185" s="109">
        <v>106000</v>
      </c>
      <c r="H185" s="109">
        <v>14500</v>
      </c>
    </row>
    <row r="186" spans="1:8" x14ac:dyDescent="0.25">
      <c r="A186" s="106" t="s">
        <v>469</v>
      </c>
      <c r="B186" s="107" t="s">
        <v>1</v>
      </c>
      <c r="C186" s="107" t="s">
        <v>6</v>
      </c>
      <c r="D186" s="107" t="s">
        <v>640</v>
      </c>
      <c r="E186" s="107" t="s">
        <v>475</v>
      </c>
      <c r="F186" s="107" t="s">
        <v>471</v>
      </c>
      <c r="G186" s="109">
        <v>417202.14</v>
      </c>
      <c r="H186" s="109">
        <v>35200</v>
      </c>
    </row>
    <row r="187" spans="1:8" x14ac:dyDescent="0.25">
      <c r="A187" s="106" t="s">
        <v>550</v>
      </c>
      <c r="B187" s="107" t="s">
        <v>1</v>
      </c>
      <c r="C187" s="107" t="s">
        <v>6</v>
      </c>
      <c r="D187" s="107" t="s">
        <v>640</v>
      </c>
      <c r="E187" s="107" t="s">
        <v>475</v>
      </c>
      <c r="F187" s="107" t="s">
        <v>2</v>
      </c>
      <c r="G187" s="109">
        <v>600000</v>
      </c>
      <c r="H187" s="109">
        <v>0</v>
      </c>
    </row>
    <row r="188" spans="1:8" ht="31.5" x14ac:dyDescent="0.25">
      <c r="A188" s="106" t="s">
        <v>476</v>
      </c>
      <c r="B188" s="107" t="s">
        <v>1</v>
      </c>
      <c r="C188" s="107" t="s">
        <v>6</v>
      </c>
      <c r="D188" s="107" t="s">
        <v>640</v>
      </c>
      <c r="E188" s="107" t="s">
        <v>475</v>
      </c>
      <c r="F188" s="107" t="s">
        <v>477</v>
      </c>
      <c r="G188" s="109">
        <v>40000</v>
      </c>
      <c r="H188" s="109">
        <v>1700</v>
      </c>
    </row>
    <row r="189" spans="1:8" x14ac:dyDescent="0.25">
      <c r="A189" s="106" t="s">
        <v>487</v>
      </c>
      <c r="B189" s="107" t="s">
        <v>1</v>
      </c>
      <c r="C189" s="107" t="s">
        <v>6</v>
      </c>
      <c r="D189" s="107" t="s">
        <v>640</v>
      </c>
      <c r="E189" s="107" t="s">
        <v>493</v>
      </c>
      <c r="F189" s="107" t="s">
        <v>488</v>
      </c>
      <c r="G189" s="109">
        <v>405320</v>
      </c>
      <c r="H189" s="109">
        <v>27415.21</v>
      </c>
    </row>
    <row r="190" spans="1:8" ht="31.5" x14ac:dyDescent="0.25">
      <c r="A190" s="106" t="s">
        <v>649</v>
      </c>
      <c r="B190" s="107" t="s">
        <v>457</v>
      </c>
      <c r="C190" s="107" t="s">
        <v>6</v>
      </c>
      <c r="D190" s="107" t="s">
        <v>650</v>
      </c>
      <c r="E190" s="107" t="s">
        <v>457</v>
      </c>
      <c r="F190" s="107" t="s">
        <v>457</v>
      </c>
      <c r="G190" s="108">
        <v>50000</v>
      </c>
      <c r="H190" s="108">
        <v>0</v>
      </c>
    </row>
    <row r="191" spans="1:8" ht="31.5" x14ac:dyDescent="0.25">
      <c r="A191" s="106" t="s">
        <v>478</v>
      </c>
      <c r="B191" s="107" t="s">
        <v>1</v>
      </c>
      <c r="C191" s="107" t="s">
        <v>6</v>
      </c>
      <c r="D191" s="107" t="s">
        <v>650</v>
      </c>
      <c r="E191" s="107" t="s">
        <v>475</v>
      </c>
      <c r="F191" s="107" t="s">
        <v>479</v>
      </c>
      <c r="G191" s="109">
        <v>50000</v>
      </c>
      <c r="H191" s="109">
        <v>0</v>
      </c>
    </row>
    <row r="192" spans="1:8" x14ac:dyDescent="0.25">
      <c r="A192" s="121" t="s">
        <v>652</v>
      </c>
      <c r="B192" s="122"/>
      <c r="C192" s="122"/>
      <c r="D192" s="122"/>
      <c r="E192" s="122"/>
      <c r="F192" s="122"/>
      <c r="G192" s="110">
        <v>94828226.650000006</v>
      </c>
      <c r="H192" s="110">
        <v>17880715.449999999</v>
      </c>
    </row>
  </sheetData>
  <mergeCells count="11">
    <mergeCell ref="A192:F192"/>
    <mergeCell ref="A3:H3"/>
    <mergeCell ref="E1:H1"/>
    <mergeCell ref="H5:H6"/>
    <mergeCell ref="G5:G6"/>
    <mergeCell ref="A5:A6"/>
    <mergeCell ref="B5:B6"/>
    <mergeCell ref="C5:C6"/>
    <mergeCell ref="D5:D6"/>
    <mergeCell ref="E5:E6"/>
    <mergeCell ref="F5:F6"/>
  </mergeCells>
  <pageMargins left="0.59055118110236227" right="0.39370078740157483" top="0.39370078740157483" bottom="0.39370078740157483" header="0" footer="0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topLeftCell="A118" zoomScaleNormal="100" workbookViewId="0">
      <selection activeCell="A127" sqref="A127"/>
    </sheetView>
  </sheetViews>
  <sheetFormatPr defaultRowHeight="15" x14ac:dyDescent="0.25"/>
  <cols>
    <col min="1" max="1" width="56.42578125" customWidth="1"/>
    <col min="3" max="3" width="15.85546875" customWidth="1"/>
    <col min="4" max="4" width="10.28515625" customWidth="1"/>
    <col min="5" max="6" width="15.7109375" customWidth="1"/>
    <col min="7" max="7" width="15.85546875" customWidth="1"/>
    <col min="8" max="8" width="14.140625" customWidth="1"/>
    <col min="9" max="9" width="13.85546875" customWidth="1"/>
    <col min="11" max="11" width="9.7109375" bestFit="1" customWidth="1"/>
  </cols>
  <sheetData>
    <row r="1" spans="1:15" ht="54" customHeight="1" x14ac:dyDescent="0.25">
      <c r="A1" s="31"/>
      <c r="B1" s="32"/>
      <c r="C1" s="70"/>
      <c r="D1" s="126" t="s">
        <v>668</v>
      </c>
      <c r="E1" s="126"/>
      <c r="F1" s="126"/>
      <c r="G1" s="26"/>
    </row>
    <row r="2" spans="1:15" ht="52.5" customHeight="1" x14ac:dyDescent="0.25">
      <c r="A2" s="123" t="s">
        <v>670</v>
      </c>
      <c r="B2" s="123"/>
      <c r="C2" s="123"/>
      <c r="D2" s="123"/>
      <c r="E2" s="123"/>
      <c r="F2" s="123"/>
      <c r="I2" s="123"/>
      <c r="J2" s="123"/>
      <c r="K2" s="123"/>
      <c r="L2" s="123"/>
      <c r="M2" s="123"/>
      <c r="N2" s="123"/>
      <c r="O2" s="123"/>
    </row>
    <row r="3" spans="1:15" x14ac:dyDescent="0.25">
      <c r="A3" s="31"/>
      <c r="B3" s="33"/>
      <c r="C3" s="31"/>
      <c r="D3" s="31"/>
      <c r="E3" s="34"/>
      <c r="F3" s="34" t="s">
        <v>51</v>
      </c>
    </row>
    <row r="4" spans="1:15" ht="69" customHeight="1" x14ac:dyDescent="0.25">
      <c r="A4" s="68" t="s">
        <v>52</v>
      </c>
      <c r="B4" s="68" t="s">
        <v>57</v>
      </c>
      <c r="C4" s="68" t="s">
        <v>55</v>
      </c>
      <c r="D4" s="68" t="s">
        <v>56</v>
      </c>
      <c r="E4" s="69" t="s">
        <v>669</v>
      </c>
      <c r="F4" s="67" t="s">
        <v>671</v>
      </c>
    </row>
    <row r="5" spans="1:15" s="95" customFormat="1" ht="11.25" x14ac:dyDescent="0.2">
      <c r="A5" s="93">
        <v>1</v>
      </c>
      <c r="B5" s="94">
        <v>2</v>
      </c>
      <c r="C5" s="94">
        <v>3</v>
      </c>
      <c r="D5" s="94">
        <v>4</v>
      </c>
      <c r="E5" s="94">
        <v>5</v>
      </c>
      <c r="F5" s="94">
        <v>6</v>
      </c>
    </row>
    <row r="6" spans="1:15" ht="15.75" x14ac:dyDescent="0.25">
      <c r="A6" s="37" t="s">
        <v>58</v>
      </c>
      <c r="B6" s="38"/>
      <c r="C6" s="38"/>
      <c r="D6" s="38"/>
      <c r="E6" s="39">
        <f>E7+E59+E68+E95+E128+E159+E172+E197+E223+E230</f>
        <v>94828226.650000006</v>
      </c>
      <c r="F6" s="39">
        <f>F7+F59+F68+F95+F128+F159+F172+F197+F223+F230</f>
        <v>17880715.449999999</v>
      </c>
    </row>
    <row r="7" spans="1:15" ht="15.75" x14ac:dyDescent="0.25">
      <c r="A7" s="40" t="s">
        <v>59</v>
      </c>
      <c r="B7" s="41" t="s">
        <v>60</v>
      </c>
      <c r="C7" s="42"/>
      <c r="D7" s="42"/>
      <c r="E7" s="39">
        <f>E8+E15+E31+E36</f>
        <v>27391377.43</v>
      </c>
      <c r="F7" s="39">
        <f>F8+F15+F31+F36</f>
        <v>6103799.1699999999</v>
      </c>
      <c r="G7" s="20"/>
      <c r="H7" s="20"/>
    </row>
    <row r="8" spans="1:15" ht="53.25" customHeight="1" x14ac:dyDescent="0.25">
      <c r="A8" s="43" t="s">
        <v>11</v>
      </c>
      <c r="B8" s="42" t="s">
        <v>61</v>
      </c>
      <c r="C8" s="42"/>
      <c r="D8" s="42"/>
      <c r="E8" s="44">
        <f>E9</f>
        <v>1086432</v>
      </c>
      <c r="F8" s="44">
        <f>F9</f>
        <v>266107.8</v>
      </c>
    </row>
    <row r="9" spans="1:15" ht="47.25" x14ac:dyDescent="0.25">
      <c r="A9" s="43" t="s">
        <v>62</v>
      </c>
      <c r="B9" s="42" t="s">
        <v>61</v>
      </c>
      <c r="C9" s="45" t="s">
        <v>63</v>
      </c>
      <c r="D9" s="42"/>
      <c r="E9" s="44">
        <f>E10</f>
        <v>1086432</v>
      </c>
      <c r="F9" s="44">
        <f>F10</f>
        <v>266107.8</v>
      </c>
    </row>
    <row r="10" spans="1:15" ht="15.75" x14ac:dyDescent="0.25">
      <c r="A10" s="46" t="s">
        <v>12</v>
      </c>
      <c r="B10" s="42" t="s">
        <v>61</v>
      </c>
      <c r="C10" s="45" t="s">
        <v>64</v>
      </c>
      <c r="D10" s="42"/>
      <c r="E10" s="44">
        <f>E13+E11</f>
        <v>1086432</v>
      </c>
      <c r="F10" s="44">
        <f>F13+F11</f>
        <v>266107.8</v>
      </c>
    </row>
    <row r="11" spans="1:15" ht="78.75" x14ac:dyDescent="0.25">
      <c r="A11" s="43" t="s">
        <v>65</v>
      </c>
      <c r="B11" s="42" t="s">
        <v>61</v>
      </c>
      <c r="C11" s="45" t="s">
        <v>64</v>
      </c>
      <c r="D11" s="45" t="s">
        <v>66</v>
      </c>
      <c r="E11" s="44">
        <f>E12</f>
        <v>1064432</v>
      </c>
      <c r="F11" s="44">
        <f>F12</f>
        <v>266107.8</v>
      </c>
    </row>
    <row r="12" spans="1:15" ht="31.5" x14ac:dyDescent="0.25">
      <c r="A12" s="43" t="s">
        <v>67</v>
      </c>
      <c r="B12" s="42" t="s">
        <v>61</v>
      </c>
      <c r="C12" s="45" t="s">
        <v>64</v>
      </c>
      <c r="D12" s="45" t="s">
        <v>68</v>
      </c>
      <c r="E12" s="44">
        <f>75600+966000+22832</f>
        <v>1064432</v>
      </c>
      <c r="F12" s="44">
        <f>18900+241500+5707.8</f>
        <v>266107.8</v>
      </c>
    </row>
    <row r="13" spans="1:15" ht="31.5" x14ac:dyDescent="0.25">
      <c r="A13" s="43" t="s">
        <v>69</v>
      </c>
      <c r="B13" s="45" t="s">
        <v>61</v>
      </c>
      <c r="C13" s="45" t="s">
        <v>64</v>
      </c>
      <c r="D13" s="45" t="s">
        <v>70</v>
      </c>
      <c r="E13" s="44">
        <f>E14</f>
        <v>22000</v>
      </c>
      <c r="F13" s="44">
        <f>F14</f>
        <v>0</v>
      </c>
    </row>
    <row r="14" spans="1:15" ht="31.5" x14ac:dyDescent="0.25">
      <c r="A14" s="43" t="s">
        <v>71</v>
      </c>
      <c r="B14" s="45" t="s">
        <v>61</v>
      </c>
      <c r="C14" s="45" t="s">
        <v>64</v>
      </c>
      <c r="D14" s="45" t="s">
        <v>72</v>
      </c>
      <c r="E14" s="44">
        <v>22000</v>
      </c>
      <c r="F14" s="44"/>
    </row>
    <row r="15" spans="1:15" ht="63" x14ac:dyDescent="0.25">
      <c r="A15" s="46" t="s">
        <v>13</v>
      </c>
      <c r="B15" s="42" t="s">
        <v>73</v>
      </c>
      <c r="C15" s="47"/>
      <c r="D15" s="42"/>
      <c r="E15" s="44">
        <f>E16</f>
        <v>18100819.43</v>
      </c>
      <c r="F15" s="44">
        <f>F16</f>
        <v>4157030.15</v>
      </c>
    </row>
    <row r="16" spans="1:15" ht="47.25" x14ac:dyDescent="0.25">
      <c r="A16" s="43" t="s">
        <v>62</v>
      </c>
      <c r="B16" s="42" t="s">
        <v>73</v>
      </c>
      <c r="C16" s="45" t="s">
        <v>63</v>
      </c>
      <c r="D16" s="42"/>
      <c r="E16" s="44">
        <f>E17+E22</f>
        <v>18100819.43</v>
      </c>
      <c r="F16" s="44">
        <f>F17+F22</f>
        <v>4157030.15</v>
      </c>
    </row>
    <row r="17" spans="1:6" ht="15.75" x14ac:dyDescent="0.25">
      <c r="A17" s="43" t="s">
        <v>12</v>
      </c>
      <c r="B17" s="45" t="s">
        <v>74</v>
      </c>
      <c r="C17" s="45" t="s">
        <v>75</v>
      </c>
      <c r="D17" s="42"/>
      <c r="E17" s="44">
        <f>E18+E20</f>
        <v>16940938.43</v>
      </c>
      <c r="F17" s="44">
        <f>F18+F20</f>
        <v>3803774.6</v>
      </c>
    </row>
    <row r="18" spans="1:6" ht="78.75" x14ac:dyDescent="0.25">
      <c r="A18" s="43" t="s">
        <v>65</v>
      </c>
      <c r="B18" s="45" t="s">
        <v>74</v>
      </c>
      <c r="C18" s="45" t="s">
        <v>75</v>
      </c>
      <c r="D18" s="45" t="s">
        <v>66</v>
      </c>
      <c r="E18" s="44">
        <f>E19</f>
        <v>15629538.43</v>
      </c>
      <c r="F18" s="44">
        <f>F19</f>
        <v>3622163.48</v>
      </c>
    </row>
    <row r="19" spans="1:6" ht="31.5" x14ac:dyDescent="0.25">
      <c r="A19" s="43" t="s">
        <v>67</v>
      </c>
      <c r="B19" s="45" t="s">
        <v>74</v>
      </c>
      <c r="C19" s="45" t="s">
        <v>75</v>
      </c>
      <c r="D19" s="45" t="s">
        <v>68</v>
      </c>
      <c r="E19" s="44">
        <f>11927449+100000+3602089.43</f>
        <v>15629538.43</v>
      </c>
      <c r="F19" s="44">
        <f>2751509.52+39698.3+830955.66</f>
        <v>3622163.48</v>
      </c>
    </row>
    <row r="20" spans="1:6" ht="31.5" x14ac:dyDescent="0.25">
      <c r="A20" s="43" t="s">
        <v>69</v>
      </c>
      <c r="B20" s="45" t="s">
        <v>74</v>
      </c>
      <c r="C20" s="45" t="s">
        <v>75</v>
      </c>
      <c r="D20" s="45" t="s">
        <v>70</v>
      </c>
      <c r="E20" s="44">
        <f>E21</f>
        <v>1311400</v>
      </c>
      <c r="F20" s="44">
        <f>F21</f>
        <v>181611.12000000011</v>
      </c>
    </row>
    <row r="21" spans="1:6" ht="31.5" x14ac:dyDescent="0.25">
      <c r="A21" s="43" t="s">
        <v>71</v>
      </c>
      <c r="B21" s="45" t="s">
        <v>74</v>
      </c>
      <c r="C21" s="45" t="s">
        <v>75</v>
      </c>
      <c r="D21" s="45" t="s">
        <v>72</v>
      </c>
      <c r="E21" s="44">
        <f>16940938.43-E19</f>
        <v>1311400</v>
      </c>
      <c r="F21" s="44">
        <f>3803774.6-F19</f>
        <v>181611.12000000011</v>
      </c>
    </row>
    <row r="22" spans="1:6" ht="47.25" x14ac:dyDescent="0.25">
      <c r="A22" s="46" t="s">
        <v>47</v>
      </c>
      <c r="B22" s="45" t="s">
        <v>74</v>
      </c>
      <c r="C22" s="45" t="s">
        <v>76</v>
      </c>
      <c r="D22" s="42"/>
      <c r="E22" s="44">
        <f>E23</f>
        <v>1159881</v>
      </c>
      <c r="F22" s="44">
        <f>F23</f>
        <v>353255.55</v>
      </c>
    </row>
    <row r="23" spans="1:6" ht="78.75" x14ac:dyDescent="0.25">
      <c r="A23" s="43" t="s">
        <v>65</v>
      </c>
      <c r="B23" s="45" t="s">
        <v>74</v>
      </c>
      <c r="C23" s="45" t="s">
        <v>76</v>
      </c>
      <c r="D23" s="45" t="s">
        <v>66</v>
      </c>
      <c r="E23" s="44">
        <f>E24</f>
        <v>1159881</v>
      </c>
      <c r="F23" s="44">
        <f>F24</f>
        <v>353255.55</v>
      </c>
    </row>
    <row r="24" spans="1:6" ht="31.5" x14ac:dyDescent="0.25">
      <c r="A24" s="43" t="s">
        <v>67</v>
      </c>
      <c r="B24" s="45" t="s">
        <v>74</v>
      </c>
      <c r="C24" s="45" t="s">
        <v>76</v>
      </c>
      <c r="D24" s="45" t="s">
        <v>68</v>
      </c>
      <c r="E24" s="44">
        <v>1159881</v>
      </c>
      <c r="F24" s="44">
        <v>353255.55</v>
      </c>
    </row>
    <row r="25" spans="1:6" ht="15.75" hidden="1" x14ac:dyDescent="0.25">
      <c r="A25" s="43"/>
      <c r="B25" s="45"/>
      <c r="C25" s="45"/>
      <c r="D25" s="45"/>
      <c r="E25" s="44"/>
      <c r="F25" s="44"/>
    </row>
    <row r="26" spans="1:6" ht="15.75" hidden="1" x14ac:dyDescent="0.25">
      <c r="A26" s="43"/>
      <c r="B26" s="45"/>
      <c r="C26" s="45"/>
      <c r="D26" s="45"/>
      <c r="E26" s="44"/>
      <c r="F26" s="44"/>
    </row>
    <row r="27" spans="1:6" ht="15.75" hidden="1" x14ac:dyDescent="0.25">
      <c r="A27" s="43"/>
      <c r="B27" s="45"/>
      <c r="C27" s="45"/>
      <c r="D27" s="45"/>
      <c r="E27" s="44"/>
      <c r="F27" s="44"/>
    </row>
    <row r="28" spans="1:6" ht="15.75" hidden="1" x14ac:dyDescent="0.25">
      <c r="A28" s="43"/>
      <c r="B28" s="45"/>
      <c r="C28" s="45"/>
      <c r="D28" s="45"/>
      <c r="E28" s="44"/>
      <c r="F28" s="44"/>
    </row>
    <row r="29" spans="1:6" ht="15.75" hidden="1" x14ac:dyDescent="0.25">
      <c r="A29" s="43"/>
      <c r="B29" s="45"/>
      <c r="C29" s="45"/>
      <c r="D29" s="45"/>
      <c r="E29" s="44"/>
      <c r="F29" s="44"/>
    </row>
    <row r="30" spans="1:6" ht="15.75" hidden="1" x14ac:dyDescent="0.25">
      <c r="A30" s="43"/>
      <c r="B30" s="45"/>
      <c r="C30" s="45"/>
      <c r="D30" s="45"/>
      <c r="E30" s="44"/>
      <c r="F30" s="44"/>
    </row>
    <row r="31" spans="1:6" ht="15.75" x14ac:dyDescent="0.25">
      <c r="A31" s="46" t="s">
        <v>14</v>
      </c>
      <c r="B31" s="42" t="s">
        <v>77</v>
      </c>
      <c r="C31" s="42"/>
      <c r="D31" s="42"/>
      <c r="E31" s="44">
        <f t="shared" ref="E31:F34" si="0">E32</f>
        <v>200000</v>
      </c>
      <c r="F31" s="44">
        <f t="shared" si="0"/>
        <v>0</v>
      </c>
    </row>
    <row r="32" spans="1:6" ht="47.25" x14ac:dyDescent="0.25">
      <c r="A32" s="43" t="s">
        <v>78</v>
      </c>
      <c r="B32" s="45" t="s">
        <v>77</v>
      </c>
      <c r="C32" s="45" t="s">
        <v>79</v>
      </c>
      <c r="D32" s="45"/>
      <c r="E32" s="44">
        <f t="shared" si="0"/>
        <v>200000</v>
      </c>
      <c r="F32" s="44">
        <f t="shared" si="0"/>
        <v>0</v>
      </c>
    </row>
    <row r="33" spans="1:8" ht="15" customHeight="1" x14ac:dyDescent="0.25">
      <c r="A33" s="43" t="s">
        <v>80</v>
      </c>
      <c r="B33" s="45" t="s">
        <v>77</v>
      </c>
      <c r="C33" s="45" t="s">
        <v>81</v>
      </c>
      <c r="D33" s="45"/>
      <c r="E33" s="44">
        <f t="shared" si="0"/>
        <v>200000</v>
      </c>
      <c r="F33" s="44">
        <f t="shared" si="0"/>
        <v>0</v>
      </c>
    </row>
    <row r="34" spans="1:8" ht="15.75" x14ac:dyDescent="0.25">
      <c r="A34" s="43" t="s">
        <v>82</v>
      </c>
      <c r="B34" s="45" t="s">
        <v>77</v>
      </c>
      <c r="C34" s="45" t="s">
        <v>81</v>
      </c>
      <c r="D34" s="45" t="s">
        <v>83</v>
      </c>
      <c r="E34" s="44">
        <f t="shared" si="0"/>
        <v>200000</v>
      </c>
      <c r="F34" s="44">
        <f t="shared" si="0"/>
        <v>0</v>
      </c>
    </row>
    <row r="35" spans="1:8" ht="15.75" x14ac:dyDescent="0.25">
      <c r="A35" s="43" t="s">
        <v>84</v>
      </c>
      <c r="B35" s="45" t="s">
        <v>77</v>
      </c>
      <c r="C35" s="45" t="s">
        <v>81</v>
      </c>
      <c r="D35" s="45" t="s">
        <v>3</v>
      </c>
      <c r="E35" s="44">
        <v>200000</v>
      </c>
      <c r="F35" s="44"/>
    </row>
    <row r="36" spans="1:8" ht="15.75" x14ac:dyDescent="0.25">
      <c r="A36" s="46" t="s">
        <v>15</v>
      </c>
      <c r="B36" s="42" t="s">
        <v>85</v>
      </c>
      <c r="C36" s="47"/>
      <c r="D36" s="42"/>
      <c r="E36" s="44">
        <f>E38+E48+E56</f>
        <v>8004126</v>
      </c>
      <c r="F36" s="44">
        <f>F38+F48+F56</f>
        <v>1680661.22</v>
      </c>
    </row>
    <row r="37" spans="1:8" ht="47.25" x14ac:dyDescent="0.25">
      <c r="A37" s="43" t="s">
        <v>62</v>
      </c>
      <c r="B37" s="45" t="s">
        <v>85</v>
      </c>
      <c r="C37" s="45" t="s">
        <v>63</v>
      </c>
      <c r="D37" s="42"/>
      <c r="E37" s="44">
        <f>E38</f>
        <v>1970146</v>
      </c>
      <c r="F37" s="44">
        <f>F38</f>
        <v>241150.56</v>
      </c>
      <c r="H37" s="20"/>
    </row>
    <row r="38" spans="1:8" ht="15.75" x14ac:dyDescent="0.25">
      <c r="A38" s="43" t="s">
        <v>17</v>
      </c>
      <c r="B38" s="45" t="s">
        <v>85</v>
      </c>
      <c r="C38" s="45" t="s">
        <v>86</v>
      </c>
      <c r="D38" s="45"/>
      <c r="E38" s="44">
        <f>E41+E43+E39+E45</f>
        <v>1970146</v>
      </c>
      <c r="F38" s="44">
        <f>F41+F43+F39+F45</f>
        <v>241150.56</v>
      </c>
    </row>
    <row r="39" spans="1:8" ht="15.75" x14ac:dyDescent="0.25">
      <c r="A39" s="43" t="s">
        <v>87</v>
      </c>
      <c r="B39" s="45" t="s">
        <v>85</v>
      </c>
      <c r="C39" s="45" t="s">
        <v>86</v>
      </c>
      <c r="D39" s="45" t="s">
        <v>66</v>
      </c>
      <c r="E39" s="44">
        <f>E40</f>
        <v>400146</v>
      </c>
      <c r="F39" s="44">
        <f>F40</f>
        <v>56070.559999999998</v>
      </c>
    </row>
    <row r="40" spans="1:8" ht="31.5" x14ac:dyDescent="0.25">
      <c r="A40" s="43" t="s">
        <v>67</v>
      </c>
      <c r="B40" s="45" t="s">
        <v>85</v>
      </c>
      <c r="C40" s="45" t="s">
        <v>86</v>
      </c>
      <c r="D40" s="45" t="s">
        <v>68</v>
      </c>
      <c r="E40" s="44">
        <f>307332+92814</f>
        <v>400146</v>
      </c>
      <c r="F40" s="44">
        <f>43833+12237.56</f>
        <v>56070.559999999998</v>
      </c>
    </row>
    <row r="41" spans="1:8" ht="31.5" x14ac:dyDescent="0.25">
      <c r="A41" s="43" t="s">
        <v>69</v>
      </c>
      <c r="B41" s="45" t="s">
        <v>85</v>
      </c>
      <c r="C41" s="45" t="s">
        <v>86</v>
      </c>
      <c r="D41" s="45" t="s">
        <v>70</v>
      </c>
      <c r="E41" s="44">
        <f>E42</f>
        <v>437500</v>
      </c>
      <c r="F41" s="44">
        <f>F42</f>
        <v>139008</v>
      </c>
    </row>
    <row r="42" spans="1:8" ht="31.5" x14ac:dyDescent="0.25">
      <c r="A42" s="43" t="s">
        <v>71</v>
      </c>
      <c r="B42" s="45" t="s">
        <v>85</v>
      </c>
      <c r="C42" s="45" t="s">
        <v>86</v>
      </c>
      <c r="D42" s="45" t="s">
        <v>72</v>
      </c>
      <c r="E42" s="44">
        <v>437500</v>
      </c>
      <c r="F42" s="44">
        <v>139008</v>
      </c>
      <c r="G42" s="20"/>
      <c r="H42" s="20"/>
    </row>
    <row r="43" spans="1:8" ht="15.75" x14ac:dyDescent="0.25">
      <c r="A43" s="43" t="s">
        <v>88</v>
      </c>
      <c r="B43" s="45" t="s">
        <v>85</v>
      </c>
      <c r="C43" s="45" t="s">
        <v>86</v>
      </c>
      <c r="D43" s="45" t="s">
        <v>89</v>
      </c>
      <c r="E43" s="44">
        <f>E44</f>
        <v>67500</v>
      </c>
      <c r="F43" s="44">
        <f>F44</f>
        <v>0</v>
      </c>
    </row>
    <row r="44" spans="1:8" ht="15.75" x14ac:dyDescent="0.25">
      <c r="A44" s="43" t="s">
        <v>90</v>
      </c>
      <c r="B44" s="45" t="s">
        <v>85</v>
      </c>
      <c r="C44" s="45" t="s">
        <v>86</v>
      </c>
      <c r="D44" s="45" t="s">
        <v>4</v>
      </c>
      <c r="E44" s="44">
        <v>67500</v>
      </c>
      <c r="F44" s="44"/>
    </row>
    <row r="45" spans="1:8" ht="15.75" x14ac:dyDescent="0.25">
      <c r="A45" s="43" t="s">
        <v>82</v>
      </c>
      <c r="B45" s="45" t="s">
        <v>85</v>
      </c>
      <c r="C45" s="45" t="s">
        <v>86</v>
      </c>
      <c r="D45" s="45" t="s">
        <v>83</v>
      </c>
      <c r="E45" s="44">
        <f>E46+E47</f>
        <v>1065000</v>
      </c>
      <c r="F45" s="44">
        <f>F47</f>
        <v>46072</v>
      </c>
    </row>
    <row r="46" spans="1:8" ht="15.75" x14ac:dyDescent="0.25">
      <c r="A46" s="111" t="s">
        <v>656</v>
      </c>
      <c r="B46" s="45" t="s">
        <v>85</v>
      </c>
      <c r="C46" s="45" t="s">
        <v>86</v>
      </c>
      <c r="D46" s="45" t="s">
        <v>655</v>
      </c>
      <c r="E46" s="44">
        <v>1015000</v>
      </c>
      <c r="F46" s="44"/>
    </row>
    <row r="47" spans="1:8" ht="15.75" x14ac:dyDescent="0.25">
      <c r="A47" s="43" t="s">
        <v>91</v>
      </c>
      <c r="B47" s="45" t="s">
        <v>85</v>
      </c>
      <c r="C47" s="45" t="s">
        <v>86</v>
      </c>
      <c r="D47" s="45" t="s">
        <v>92</v>
      </c>
      <c r="E47" s="44">
        <v>50000</v>
      </c>
      <c r="F47" s="44">
        <v>46072</v>
      </c>
    </row>
    <row r="48" spans="1:8" ht="31.5" x14ac:dyDescent="0.25">
      <c r="A48" s="46" t="s">
        <v>93</v>
      </c>
      <c r="B48" s="42" t="s">
        <v>85</v>
      </c>
      <c r="C48" s="42" t="s">
        <v>94</v>
      </c>
      <c r="D48" s="42"/>
      <c r="E48" s="44">
        <f>E49</f>
        <v>5424644</v>
      </c>
      <c r="F48" s="44">
        <f>F49</f>
        <v>1337954.6599999999</v>
      </c>
    </row>
    <row r="49" spans="1:6" ht="63" x14ac:dyDescent="0.25">
      <c r="A49" s="46" t="s">
        <v>95</v>
      </c>
      <c r="B49" s="42" t="s">
        <v>85</v>
      </c>
      <c r="C49" s="42" t="s">
        <v>96</v>
      </c>
      <c r="D49" s="42"/>
      <c r="E49" s="44">
        <f>E50</f>
        <v>5424644</v>
      </c>
      <c r="F49" s="44">
        <f>F50</f>
        <v>1337954.6599999999</v>
      </c>
    </row>
    <row r="50" spans="1:6" ht="47.25" x14ac:dyDescent="0.25">
      <c r="A50" s="46" t="s">
        <v>16</v>
      </c>
      <c r="B50" s="42" t="s">
        <v>85</v>
      </c>
      <c r="C50" s="42" t="s">
        <v>97</v>
      </c>
      <c r="D50" s="42"/>
      <c r="E50" s="44">
        <f>E51+E54</f>
        <v>5424644</v>
      </c>
      <c r="F50" s="44">
        <f>F51+F54</f>
        <v>1337954.6599999999</v>
      </c>
    </row>
    <row r="51" spans="1:6" ht="78.75" x14ac:dyDescent="0.25">
      <c r="A51" s="43" t="s">
        <v>65</v>
      </c>
      <c r="B51" s="42" t="s">
        <v>85</v>
      </c>
      <c r="C51" s="42" t="s">
        <v>97</v>
      </c>
      <c r="D51" s="42" t="s">
        <v>66</v>
      </c>
      <c r="E51" s="44">
        <f>E53+E52</f>
        <v>5224644</v>
      </c>
      <c r="F51" s="44">
        <f>F53+F52</f>
        <v>1337954.6599999999</v>
      </c>
    </row>
    <row r="52" spans="1:6" ht="15.75" x14ac:dyDescent="0.25">
      <c r="A52" s="43" t="s">
        <v>87</v>
      </c>
      <c r="B52" s="42" t="s">
        <v>85</v>
      </c>
      <c r="C52" s="42" t="s">
        <v>97</v>
      </c>
      <c r="D52" s="42" t="s">
        <v>98</v>
      </c>
      <c r="E52" s="44">
        <v>70000</v>
      </c>
      <c r="F52" s="44"/>
    </row>
    <row r="53" spans="1:6" ht="31.5" x14ac:dyDescent="0.25">
      <c r="A53" s="43" t="s">
        <v>67</v>
      </c>
      <c r="B53" s="42" t="s">
        <v>85</v>
      </c>
      <c r="C53" s="42" t="s">
        <v>97</v>
      </c>
      <c r="D53" s="42" t="s">
        <v>68</v>
      </c>
      <c r="E53" s="44">
        <v>5154644</v>
      </c>
      <c r="F53" s="44">
        <v>1337954.6599999999</v>
      </c>
    </row>
    <row r="54" spans="1:6" ht="31.5" x14ac:dyDescent="0.25">
      <c r="A54" s="43" t="s">
        <v>69</v>
      </c>
      <c r="B54" s="42" t="s">
        <v>85</v>
      </c>
      <c r="C54" s="42" t="s">
        <v>97</v>
      </c>
      <c r="D54" s="42" t="s">
        <v>70</v>
      </c>
      <c r="E54" s="44">
        <f>E55</f>
        <v>200000</v>
      </c>
      <c r="F54" s="44">
        <f>F55</f>
        <v>0</v>
      </c>
    </row>
    <row r="55" spans="1:6" ht="31.5" x14ac:dyDescent="0.25">
      <c r="A55" s="43" t="s">
        <v>71</v>
      </c>
      <c r="B55" s="42" t="s">
        <v>85</v>
      </c>
      <c r="C55" s="42" t="s">
        <v>97</v>
      </c>
      <c r="D55" s="42" t="s">
        <v>72</v>
      </c>
      <c r="E55" s="44">
        <v>200000</v>
      </c>
      <c r="F55" s="44"/>
    </row>
    <row r="56" spans="1:6" ht="47.25" x14ac:dyDescent="0.25">
      <c r="A56" s="4" t="s">
        <v>269</v>
      </c>
      <c r="B56" s="5" t="s">
        <v>85</v>
      </c>
      <c r="C56" s="5" t="s">
        <v>270</v>
      </c>
      <c r="D56" s="5"/>
      <c r="E56" s="8">
        <f>E57</f>
        <v>609336</v>
      </c>
      <c r="F56" s="8">
        <f>F57</f>
        <v>101556</v>
      </c>
    </row>
    <row r="57" spans="1:6" ht="15.75" x14ac:dyDescent="0.25">
      <c r="A57" s="4" t="s">
        <v>87</v>
      </c>
      <c r="B57" s="5" t="s">
        <v>85</v>
      </c>
      <c r="C57" s="5" t="s">
        <v>270</v>
      </c>
      <c r="D57" s="5" t="s">
        <v>66</v>
      </c>
      <c r="E57" s="8">
        <f>E58</f>
        <v>609336</v>
      </c>
      <c r="F57" s="8">
        <f>F58</f>
        <v>101556</v>
      </c>
    </row>
    <row r="58" spans="1:6" ht="31.5" x14ac:dyDescent="0.25">
      <c r="A58" s="4" t="s">
        <v>67</v>
      </c>
      <c r="B58" s="5" t="s">
        <v>85</v>
      </c>
      <c r="C58" s="5" t="s">
        <v>270</v>
      </c>
      <c r="D58" s="5" t="s">
        <v>68</v>
      </c>
      <c r="E58" s="8">
        <v>609336</v>
      </c>
      <c r="F58" s="8">
        <v>101556</v>
      </c>
    </row>
    <row r="59" spans="1:6" ht="15.75" x14ac:dyDescent="0.25">
      <c r="A59" s="40" t="s">
        <v>99</v>
      </c>
      <c r="B59" s="41" t="s">
        <v>100</v>
      </c>
      <c r="C59" s="42"/>
      <c r="D59" s="41"/>
      <c r="E59" s="39">
        <f t="shared" ref="E59:F62" si="1">E60</f>
        <v>1368348</v>
      </c>
      <c r="F59" s="39">
        <f t="shared" si="1"/>
        <v>338642.35000000003</v>
      </c>
    </row>
    <row r="60" spans="1:6" ht="15.75" x14ac:dyDescent="0.25">
      <c r="A60" s="46" t="s">
        <v>18</v>
      </c>
      <c r="B60" s="42" t="s">
        <v>101</v>
      </c>
      <c r="C60" s="42"/>
      <c r="D60" s="42"/>
      <c r="E60" s="44">
        <f t="shared" si="1"/>
        <v>1368348</v>
      </c>
      <c r="F60" s="44">
        <f t="shared" si="1"/>
        <v>338642.35000000003</v>
      </c>
    </row>
    <row r="61" spans="1:6" ht="31.5" x14ac:dyDescent="0.25">
      <c r="A61" s="48" t="s">
        <v>102</v>
      </c>
      <c r="B61" s="49" t="s">
        <v>5</v>
      </c>
      <c r="C61" s="49" t="s">
        <v>103</v>
      </c>
      <c r="D61" s="42"/>
      <c r="E61" s="44">
        <f t="shared" si="1"/>
        <v>1368348</v>
      </c>
      <c r="F61" s="44">
        <f t="shared" si="1"/>
        <v>338642.35000000003</v>
      </c>
    </row>
    <row r="62" spans="1:6" ht="15.75" x14ac:dyDescent="0.25">
      <c r="A62" s="48" t="s">
        <v>104</v>
      </c>
      <c r="B62" s="49" t="s">
        <v>5</v>
      </c>
      <c r="C62" s="49" t="s">
        <v>105</v>
      </c>
      <c r="D62" s="42"/>
      <c r="E62" s="44">
        <f t="shared" si="1"/>
        <v>1368348</v>
      </c>
      <c r="F62" s="44">
        <f t="shared" si="1"/>
        <v>338642.35000000003</v>
      </c>
    </row>
    <row r="63" spans="1:6" ht="31.5" x14ac:dyDescent="0.25">
      <c r="A63" s="50" t="s">
        <v>293</v>
      </c>
      <c r="B63" s="49" t="s">
        <v>5</v>
      </c>
      <c r="C63" s="49" t="s">
        <v>106</v>
      </c>
      <c r="D63" s="42"/>
      <c r="E63" s="44">
        <f>E64+E66</f>
        <v>1368348</v>
      </c>
      <c r="F63" s="44">
        <f>F64+F66</f>
        <v>338642.35000000003</v>
      </c>
    </row>
    <row r="64" spans="1:6" ht="63" x14ac:dyDescent="0.25">
      <c r="A64" s="46" t="s">
        <v>107</v>
      </c>
      <c r="B64" s="42" t="s">
        <v>101</v>
      </c>
      <c r="C64" s="49" t="s">
        <v>106</v>
      </c>
      <c r="D64" s="42" t="s">
        <v>66</v>
      </c>
      <c r="E64" s="44">
        <f>E65</f>
        <v>1346340</v>
      </c>
      <c r="F64" s="44">
        <f>F65</f>
        <v>337128.26</v>
      </c>
    </row>
    <row r="65" spans="1:6" ht="31.5" x14ac:dyDescent="0.25">
      <c r="A65" s="46" t="s">
        <v>294</v>
      </c>
      <c r="B65" s="42" t="s">
        <v>101</v>
      </c>
      <c r="C65" s="49" t="s">
        <v>106</v>
      </c>
      <c r="D65" s="42" t="s">
        <v>68</v>
      </c>
      <c r="E65" s="8">
        <f>1036374+309966</f>
        <v>1346340</v>
      </c>
      <c r="F65" s="44">
        <f>258931.08+78197.18</f>
        <v>337128.26</v>
      </c>
    </row>
    <row r="66" spans="1:6" ht="31.5" x14ac:dyDescent="0.25">
      <c r="A66" s="46" t="s">
        <v>108</v>
      </c>
      <c r="B66" s="42" t="s">
        <v>101</v>
      </c>
      <c r="C66" s="49" t="s">
        <v>106</v>
      </c>
      <c r="D66" s="42" t="s">
        <v>70</v>
      </c>
      <c r="E66" s="44">
        <f>E67</f>
        <v>22008</v>
      </c>
      <c r="F66" s="44">
        <f>F67</f>
        <v>1514.09</v>
      </c>
    </row>
    <row r="67" spans="1:6" ht="31.5" x14ac:dyDescent="0.25">
      <c r="A67" s="46" t="s">
        <v>109</v>
      </c>
      <c r="B67" s="42" t="s">
        <v>101</v>
      </c>
      <c r="C67" s="49" t="s">
        <v>106</v>
      </c>
      <c r="D67" s="42" t="s">
        <v>72</v>
      </c>
      <c r="E67" s="8">
        <v>22008</v>
      </c>
      <c r="F67" s="44">
        <v>1514.09</v>
      </c>
    </row>
    <row r="68" spans="1:6" ht="31.5" x14ac:dyDescent="0.25">
      <c r="A68" s="40" t="s">
        <v>110</v>
      </c>
      <c r="B68" s="41" t="s">
        <v>111</v>
      </c>
      <c r="C68" s="42"/>
      <c r="D68" s="41"/>
      <c r="E68" s="39">
        <f>E69+E75+E81</f>
        <v>1027200</v>
      </c>
      <c r="F68" s="39">
        <f>F69+F75+F81</f>
        <v>136040.56</v>
      </c>
    </row>
    <row r="69" spans="1:6" ht="15.75" x14ac:dyDescent="0.25">
      <c r="A69" s="4" t="s">
        <v>19</v>
      </c>
      <c r="B69" s="5" t="s">
        <v>112</v>
      </c>
      <c r="C69" s="5"/>
      <c r="D69" s="5"/>
      <c r="E69" s="12">
        <f t="shared" ref="E69:F73" si="2">E70</f>
        <v>50000</v>
      </c>
      <c r="F69" s="44">
        <f t="shared" si="2"/>
        <v>0</v>
      </c>
    </row>
    <row r="70" spans="1:6" ht="47.25" x14ac:dyDescent="0.25">
      <c r="A70" s="4" t="s">
        <v>113</v>
      </c>
      <c r="B70" s="5" t="s">
        <v>112</v>
      </c>
      <c r="C70" s="5" t="s">
        <v>114</v>
      </c>
      <c r="D70" s="5"/>
      <c r="E70" s="12">
        <f t="shared" si="2"/>
        <v>50000</v>
      </c>
      <c r="F70" s="44">
        <f t="shared" si="2"/>
        <v>0</v>
      </c>
    </row>
    <row r="71" spans="1:6" ht="16.5" customHeight="1" x14ac:dyDescent="0.25">
      <c r="A71" s="4" t="s">
        <v>115</v>
      </c>
      <c r="B71" s="5" t="s">
        <v>112</v>
      </c>
      <c r="C71" s="5" t="s">
        <v>116</v>
      </c>
      <c r="D71" s="5"/>
      <c r="E71" s="12">
        <f t="shared" si="2"/>
        <v>50000</v>
      </c>
      <c r="F71" s="44">
        <f t="shared" si="2"/>
        <v>0</v>
      </c>
    </row>
    <row r="72" spans="1:6" ht="31.5" x14ac:dyDescent="0.25">
      <c r="A72" s="4" t="s">
        <v>20</v>
      </c>
      <c r="B72" s="5" t="s">
        <v>112</v>
      </c>
      <c r="C72" s="5" t="s">
        <v>117</v>
      </c>
      <c r="D72" s="5" t="s">
        <v>53</v>
      </c>
      <c r="E72" s="12">
        <f t="shared" si="2"/>
        <v>50000</v>
      </c>
      <c r="F72" s="44">
        <f t="shared" si="2"/>
        <v>0</v>
      </c>
    </row>
    <row r="73" spans="1:6" ht="31.5" x14ac:dyDescent="0.25">
      <c r="A73" s="4" t="s">
        <v>69</v>
      </c>
      <c r="B73" s="5" t="s">
        <v>112</v>
      </c>
      <c r="C73" s="5" t="s">
        <v>117</v>
      </c>
      <c r="D73" s="5" t="s">
        <v>70</v>
      </c>
      <c r="E73" s="12">
        <f t="shared" si="2"/>
        <v>50000</v>
      </c>
      <c r="F73" s="44">
        <f t="shared" si="2"/>
        <v>0</v>
      </c>
    </row>
    <row r="74" spans="1:6" ht="31.5" x14ac:dyDescent="0.25">
      <c r="A74" s="4" t="s">
        <v>71</v>
      </c>
      <c r="B74" s="5" t="s">
        <v>112</v>
      </c>
      <c r="C74" s="5" t="s">
        <v>117</v>
      </c>
      <c r="D74" s="5" t="s">
        <v>72</v>
      </c>
      <c r="E74" s="12">
        <v>50000</v>
      </c>
      <c r="F74" s="44"/>
    </row>
    <row r="75" spans="1:6" ht="47.25" x14ac:dyDescent="0.25">
      <c r="A75" s="4" t="s">
        <v>118</v>
      </c>
      <c r="B75" s="5" t="s">
        <v>119</v>
      </c>
      <c r="C75" s="5"/>
      <c r="D75" s="5"/>
      <c r="E75" s="13">
        <f t="shared" ref="E75:F79" si="3">E76</f>
        <v>90000</v>
      </c>
      <c r="F75" s="44">
        <f t="shared" si="3"/>
        <v>0</v>
      </c>
    </row>
    <row r="76" spans="1:6" ht="47.25" x14ac:dyDescent="0.25">
      <c r="A76" s="4" t="s">
        <v>120</v>
      </c>
      <c r="B76" s="5" t="s">
        <v>119</v>
      </c>
      <c r="C76" s="5" t="s">
        <v>114</v>
      </c>
      <c r="D76" s="5"/>
      <c r="E76" s="13">
        <f t="shared" si="3"/>
        <v>90000</v>
      </c>
      <c r="F76" s="44">
        <f t="shared" si="3"/>
        <v>0</v>
      </c>
    </row>
    <row r="77" spans="1:6" ht="75.75" customHeight="1" x14ac:dyDescent="0.25">
      <c r="A77" s="4" t="s">
        <v>121</v>
      </c>
      <c r="B77" s="5" t="s">
        <v>119</v>
      </c>
      <c r="C77" s="5" t="s">
        <v>122</v>
      </c>
      <c r="D77" s="5"/>
      <c r="E77" s="13">
        <f t="shared" si="3"/>
        <v>90000</v>
      </c>
      <c r="F77" s="44">
        <f t="shared" si="3"/>
        <v>0</v>
      </c>
    </row>
    <row r="78" spans="1:6" ht="31.5" x14ac:dyDescent="0.25">
      <c r="A78" s="4" t="s">
        <v>123</v>
      </c>
      <c r="B78" s="5" t="s">
        <v>119</v>
      </c>
      <c r="C78" s="5" t="s">
        <v>124</v>
      </c>
      <c r="D78" s="5"/>
      <c r="E78" s="13">
        <f t="shared" si="3"/>
        <v>90000</v>
      </c>
      <c r="F78" s="44">
        <f t="shared" si="3"/>
        <v>0</v>
      </c>
    </row>
    <row r="79" spans="1:6" ht="31.5" x14ac:dyDescent="0.25">
      <c r="A79" s="4" t="s">
        <v>69</v>
      </c>
      <c r="B79" s="5" t="s">
        <v>119</v>
      </c>
      <c r="C79" s="5" t="s">
        <v>124</v>
      </c>
      <c r="D79" s="5">
        <v>200</v>
      </c>
      <c r="E79" s="13">
        <f t="shared" si="3"/>
        <v>90000</v>
      </c>
      <c r="F79" s="44">
        <f t="shared" si="3"/>
        <v>0</v>
      </c>
    </row>
    <row r="80" spans="1:6" ht="31.5" x14ac:dyDescent="0.25">
      <c r="A80" s="4" t="s">
        <v>71</v>
      </c>
      <c r="B80" s="5" t="s">
        <v>119</v>
      </c>
      <c r="C80" s="5" t="s">
        <v>124</v>
      </c>
      <c r="D80" s="5">
        <v>240</v>
      </c>
      <c r="E80" s="13">
        <v>90000</v>
      </c>
      <c r="F80" s="44"/>
    </row>
    <row r="81" spans="1:6" ht="31.5" x14ac:dyDescent="0.25">
      <c r="A81" s="4" t="s">
        <v>21</v>
      </c>
      <c r="B81" s="5" t="s">
        <v>125</v>
      </c>
      <c r="C81" s="2" t="s">
        <v>53</v>
      </c>
      <c r="D81" s="10" t="s">
        <v>53</v>
      </c>
      <c r="E81" s="14">
        <f t="shared" ref="E81:F86" si="4">E82</f>
        <v>887200</v>
      </c>
      <c r="F81" s="44">
        <f t="shared" si="4"/>
        <v>136040.56</v>
      </c>
    </row>
    <row r="82" spans="1:6" ht="26.25" x14ac:dyDescent="0.25">
      <c r="A82" s="15" t="s">
        <v>126</v>
      </c>
      <c r="B82" s="5" t="s">
        <v>125</v>
      </c>
      <c r="C82" s="2" t="s">
        <v>114</v>
      </c>
      <c r="D82" s="10" t="s">
        <v>53</v>
      </c>
      <c r="E82" s="14">
        <f t="shared" si="4"/>
        <v>887200</v>
      </c>
      <c r="F82" s="44">
        <f t="shared" si="4"/>
        <v>136040.56</v>
      </c>
    </row>
    <row r="83" spans="1:6" ht="15.75" x14ac:dyDescent="0.25">
      <c r="A83" s="15" t="s">
        <v>127</v>
      </c>
      <c r="B83" s="5" t="s">
        <v>125</v>
      </c>
      <c r="C83" s="5" t="s">
        <v>128</v>
      </c>
      <c r="D83" s="10"/>
      <c r="E83" s="14">
        <f t="shared" si="4"/>
        <v>887200</v>
      </c>
      <c r="F83" s="44">
        <f t="shared" si="4"/>
        <v>136040.56</v>
      </c>
    </row>
    <row r="84" spans="1:6" ht="15.75" x14ac:dyDescent="0.25">
      <c r="A84" s="15" t="s">
        <v>129</v>
      </c>
      <c r="B84" s="5" t="s">
        <v>125</v>
      </c>
      <c r="C84" s="5" t="s">
        <v>130</v>
      </c>
      <c r="D84" s="10"/>
      <c r="E84" s="14">
        <f>E85+E88</f>
        <v>887200</v>
      </c>
      <c r="F84" s="44">
        <f>F85+F88</f>
        <v>136040.56</v>
      </c>
    </row>
    <row r="85" spans="1:6" ht="15.75" x14ac:dyDescent="0.25">
      <c r="A85" s="16" t="s">
        <v>131</v>
      </c>
      <c r="B85" s="5" t="s">
        <v>125</v>
      </c>
      <c r="C85" s="5" t="s">
        <v>132</v>
      </c>
      <c r="D85" s="10" t="s">
        <v>53</v>
      </c>
      <c r="E85" s="14">
        <f t="shared" si="4"/>
        <v>537200</v>
      </c>
      <c r="F85" s="44">
        <f t="shared" si="4"/>
        <v>19374.560000000001</v>
      </c>
    </row>
    <row r="86" spans="1:6" ht="31.5" x14ac:dyDescent="0.25">
      <c r="A86" s="4" t="s">
        <v>69</v>
      </c>
      <c r="B86" s="5" t="s">
        <v>125</v>
      </c>
      <c r="C86" s="5" t="s">
        <v>132</v>
      </c>
      <c r="D86" s="10" t="s">
        <v>70</v>
      </c>
      <c r="E86" s="14">
        <f t="shared" si="4"/>
        <v>537200</v>
      </c>
      <c r="F86" s="44">
        <f t="shared" si="4"/>
        <v>19374.560000000001</v>
      </c>
    </row>
    <row r="87" spans="1:6" ht="31.5" x14ac:dyDescent="0.25">
      <c r="A87" s="4" t="s">
        <v>71</v>
      </c>
      <c r="B87" s="5" t="s">
        <v>125</v>
      </c>
      <c r="C87" s="5" t="s">
        <v>132</v>
      </c>
      <c r="D87" s="10" t="s">
        <v>72</v>
      </c>
      <c r="E87" s="14">
        <v>537200</v>
      </c>
      <c r="F87" s="44">
        <v>19374.560000000001</v>
      </c>
    </row>
    <row r="88" spans="1:6" ht="31.5" x14ac:dyDescent="0.25">
      <c r="A88" s="4" t="s">
        <v>22</v>
      </c>
      <c r="B88" s="5" t="s">
        <v>125</v>
      </c>
      <c r="C88" s="5" t="s">
        <v>295</v>
      </c>
      <c r="D88" s="5"/>
      <c r="E88" s="13">
        <f>E89</f>
        <v>350000</v>
      </c>
      <c r="F88" s="44">
        <f>F89</f>
        <v>116666</v>
      </c>
    </row>
    <row r="89" spans="1:6" ht="26.25" x14ac:dyDescent="0.25">
      <c r="A89" s="15" t="s">
        <v>126</v>
      </c>
      <c r="B89" s="5" t="s">
        <v>125</v>
      </c>
      <c r="C89" s="2" t="s">
        <v>114</v>
      </c>
      <c r="D89" s="5"/>
      <c r="E89" s="13">
        <f>E93</f>
        <v>350000</v>
      </c>
      <c r="F89" s="13">
        <f>F93</f>
        <v>116666</v>
      </c>
    </row>
    <row r="90" spans="1:6" ht="15.75" x14ac:dyDescent="0.25">
      <c r="A90" s="15" t="s">
        <v>127</v>
      </c>
      <c r="B90" s="5" t="s">
        <v>125</v>
      </c>
      <c r="C90" s="5" t="s">
        <v>128</v>
      </c>
      <c r="D90" s="5"/>
      <c r="E90" s="13">
        <f t="shared" ref="E90:F93" si="5">E91</f>
        <v>350000</v>
      </c>
      <c r="F90" s="13">
        <f t="shared" si="5"/>
        <v>116666</v>
      </c>
    </row>
    <row r="91" spans="1:6" ht="15.75" x14ac:dyDescent="0.25">
      <c r="A91" s="15" t="s">
        <v>129</v>
      </c>
      <c r="B91" s="5" t="s">
        <v>125</v>
      </c>
      <c r="C91" s="5" t="s">
        <v>130</v>
      </c>
      <c r="D91" s="5"/>
      <c r="E91" s="13">
        <f t="shared" si="5"/>
        <v>350000</v>
      </c>
      <c r="F91" s="13">
        <f t="shared" si="5"/>
        <v>116666</v>
      </c>
    </row>
    <row r="92" spans="1:6" ht="25.5" x14ac:dyDescent="0.25">
      <c r="A92" s="51" t="s">
        <v>22</v>
      </c>
      <c r="B92" s="5" t="s">
        <v>125</v>
      </c>
      <c r="C92" s="5" t="s">
        <v>133</v>
      </c>
      <c r="D92" s="5"/>
      <c r="E92" s="13">
        <f t="shared" si="5"/>
        <v>350000</v>
      </c>
      <c r="F92" s="13">
        <f t="shared" si="5"/>
        <v>116666</v>
      </c>
    </row>
    <row r="93" spans="1:6" ht="31.5" x14ac:dyDescent="0.25">
      <c r="A93" s="4" t="s">
        <v>69</v>
      </c>
      <c r="B93" s="5" t="s">
        <v>125</v>
      </c>
      <c r="C93" s="5" t="s">
        <v>133</v>
      </c>
      <c r="D93" s="5" t="s">
        <v>70</v>
      </c>
      <c r="E93" s="13">
        <f t="shared" si="5"/>
        <v>350000</v>
      </c>
      <c r="F93" s="13">
        <f t="shared" si="5"/>
        <v>116666</v>
      </c>
    </row>
    <row r="94" spans="1:6" ht="31.5" x14ac:dyDescent="0.25">
      <c r="A94" s="4" t="s">
        <v>134</v>
      </c>
      <c r="B94" s="5" t="s">
        <v>125</v>
      </c>
      <c r="C94" s="5" t="s">
        <v>133</v>
      </c>
      <c r="D94" s="5" t="s">
        <v>72</v>
      </c>
      <c r="E94" s="13">
        <v>350000</v>
      </c>
      <c r="F94" s="44">
        <v>116666</v>
      </c>
    </row>
    <row r="95" spans="1:6" ht="15.75" x14ac:dyDescent="0.25">
      <c r="A95" s="40" t="s">
        <v>135</v>
      </c>
      <c r="B95" s="41" t="s">
        <v>136</v>
      </c>
      <c r="C95" s="47"/>
      <c r="D95" s="41"/>
      <c r="E95" s="39">
        <f>E115+E96</f>
        <v>8658302.8500000015</v>
      </c>
      <c r="F95" s="39">
        <f>F115+F96</f>
        <v>0</v>
      </c>
    </row>
    <row r="96" spans="1:6" ht="15.75" x14ac:dyDescent="0.25">
      <c r="A96" s="46" t="s">
        <v>24</v>
      </c>
      <c r="B96" s="42" t="s">
        <v>137</v>
      </c>
      <c r="C96" s="47"/>
      <c r="D96" s="42"/>
      <c r="E96" s="44">
        <f>E97</f>
        <v>7753302.8500000006</v>
      </c>
      <c r="F96" s="44">
        <f>F97</f>
        <v>0</v>
      </c>
    </row>
    <row r="97" spans="1:6" ht="31.5" x14ac:dyDescent="0.25">
      <c r="A97" s="46" t="s">
        <v>138</v>
      </c>
      <c r="B97" s="42" t="s">
        <v>137</v>
      </c>
      <c r="C97" s="45" t="s">
        <v>139</v>
      </c>
      <c r="D97" s="42"/>
      <c r="E97" s="44">
        <f>E98+E110</f>
        <v>7753302.8500000006</v>
      </c>
      <c r="F97" s="44">
        <f>F98+F110</f>
        <v>0</v>
      </c>
    </row>
    <row r="98" spans="1:6" ht="31.5" x14ac:dyDescent="0.25">
      <c r="A98" s="43" t="s">
        <v>140</v>
      </c>
      <c r="B98" s="45" t="s">
        <v>137</v>
      </c>
      <c r="C98" s="45" t="s">
        <v>141</v>
      </c>
      <c r="D98" s="42"/>
      <c r="E98" s="44">
        <f>E99+E102+E105</f>
        <v>7459342.8500000006</v>
      </c>
      <c r="F98" s="44">
        <f>F99+F102+F105</f>
        <v>0</v>
      </c>
    </row>
    <row r="99" spans="1:6" ht="47.25" x14ac:dyDescent="0.25">
      <c r="A99" s="106" t="s">
        <v>657</v>
      </c>
      <c r="B99" s="107" t="s">
        <v>541</v>
      </c>
      <c r="C99" s="107" t="s">
        <v>660</v>
      </c>
      <c r="D99" s="107"/>
      <c r="E99" s="44">
        <f>E100</f>
        <v>519470.81</v>
      </c>
      <c r="F99" s="44">
        <f>F100</f>
        <v>0</v>
      </c>
    </row>
    <row r="100" spans="1:6" ht="31.5" x14ac:dyDescent="0.25">
      <c r="A100" s="4" t="s">
        <v>69</v>
      </c>
      <c r="B100" s="107" t="s">
        <v>541</v>
      </c>
      <c r="C100" s="107" t="s">
        <v>660</v>
      </c>
      <c r="D100" s="107">
        <v>240</v>
      </c>
      <c r="E100" s="44">
        <f>E101</f>
        <v>519470.81</v>
      </c>
      <c r="F100" s="44">
        <f>F101</f>
        <v>0</v>
      </c>
    </row>
    <row r="101" spans="1:6" ht="15.75" x14ac:dyDescent="0.25">
      <c r="A101" s="106" t="s">
        <v>658</v>
      </c>
      <c r="B101" s="107" t="s">
        <v>541</v>
      </c>
      <c r="C101" s="107" t="s">
        <v>660</v>
      </c>
      <c r="D101" s="107" t="s">
        <v>475</v>
      </c>
      <c r="E101" s="44">
        <v>519470.81</v>
      </c>
      <c r="F101" s="44"/>
    </row>
    <row r="102" spans="1:6" ht="47.25" x14ac:dyDescent="0.25">
      <c r="A102" s="106" t="s">
        <v>659</v>
      </c>
      <c r="B102" s="107" t="s">
        <v>541</v>
      </c>
      <c r="C102" s="107" t="s">
        <v>661</v>
      </c>
      <c r="D102" s="107"/>
      <c r="E102" s="44">
        <f>E103</f>
        <v>277977.84999999998</v>
      </c>
      <c r="F102" s="44">
        <f>F103</f>
        <v>0</v>
      </c>
    </row>
    <row r="103" spans="1:6" ht="31.5" x14ac:dyDescent="0.25">
      <c r="A103" s="4" t="s">
        <v>69</v>
      </c>
      <c r="B103" s="107" t="s">
        <v>541</v>
      </c>
      <c r="C103" s="107" t="s">
        <v>661</v>
      </c>
      <c r="D103" s="107">
        <v>240</v>
      </c>
      <c r="E103" s="44">
        <f>E104</f>
        <v>277977.84999999998</v>
      </c>
      <c r="F103" s="44">
        <f>F104</f>
        <v>0</v>
      </c>
    </row>
    <row r="104" spans="1:6" ht="15.75" x14ac:dyDescent="0.25">
      <c r="A104" s="112" t="s">
        <v>658</v>
      </c>
      <c r="B104" s="113" t="s">
        <v>541</v>
      </c>
      <c r="C104" s="107" t="s">
        <v>661</v>
      </c>
      <c r="D104" s="113" t="s">
        <v>475</v>
      </c>
      <c r="E104" s="44">
        <v>277977.84999999998</v>
      </c>
      <c r="F104" s="44"/>
    </row>
    <row r="105" spans="1:6" ht="47.25" x14ac:dyDescent="0.25">
      <c r="A105" s="43" t="s">
        <v>146</v>
      </c>
      <c r="B105" s="45" t="s">
        <v>137</v>
      </c>
      <c r="C105" s="42" t="s">
        <v>143</v>
      </c>
      <c r="D105" s="45"/>
      <c r="E105" s="44">
        <f t="shared" ref="E105:F108" si="6">E106</f>
        <v>6661894.1900000004</v>
      </c>
      <c r="F105" s="44">
        <f t="shared" si="6"/>
        <v>0</v>
      </c>
    </row>
    <row r="106" spans="1:6" ht="31.5" x14ac:dyDescent="0.25">
      <c r="A106" s="46" t="s">
        <v>147</v>
      </c>
      <c r="B106" s="45" t="s">
        <v>137</v>
      </c>
      <c r="C106" s="42" t="s">
        <v>145</v>
      </c>
      <c r="D106" s="45"/>
      <c r="E106" s="44">
        <f t="shared" si="6"/>
        <v>6661894.1900000004</v>
      </c>
      <c r="F106" s="44">
        <f t="shared" si="6"/>
        <v>0</v>
      </c>
    </row>
    <row r="107" spans="1:6" ht="31.5" x14ac:dyDescent="0.25">
      <c r="A107" s="50" t="s">
        <v>148</v>
      </c>
      <c r="B107" s="45" t="s">
        <v>137</v>
      </c>
      <c r="C107" s="42" t="s">
        <v>149</v>
      </c>
      <c r="D107" s="45"/>
      <c r="E107" s="44">
        <f t="shared" si="6"/>
        <v>6661894.1900000004</v>
      </c>
      <c r="F107" s="44">
        <f t="shared" si="6"/>
        <v>0</v>
      </c>
    </row>
    <row r="108" spans="1:6" ht="31.5" x14ac:dyDescent="0.25">
      <c r="A108" s="48" t="s">
        <v>69</v>
      </c>
      <c r="B108" s="45" t="s">
        <v>137</v>
      </c>
      <c r="C108" s="42" t="s">
        <v>149</v>
      </c>
      <c r="D108" s="45" t="s">
        <v>70</v>
      </c>
      <c r="E108" s="44">
        <f t="shared" si="6"/>
        <v>6661894.1900000004</v>
      </c>
      <c r="F108" s="44">
        <f t="shared" si="6"/>
        <v>0</v>
      </c>
    </row>
    <row r="109" spans="1:6" ht="31.5" x14ac:dyDescent="0.25">
      <c r="A109" s="48" t="s">
        <v>71</v>
      </c>
      <c r="B109" s="45" t="s">
        <v>137</v>
      </c>
      <c r="C109" s="42" t="s">
        <v>149</v>
      </c>
      <c r="D109" s="45" t="s">
        <v>72</v>
      </c>
      <c r="E109" s="44">
        <v>6661894.1900000004</v>
      </c>
      <c r="F109" s="44"/>
    </row>
    <row r="110" spans="1:6" ht="31.5" x14ac:dyDescent="0.25">
      <c r="A110" s="46" t="s">
        <v>150</v>
      </c>
      <c r="B110" s="45" t="s">
        <v>137</v>
      </c>
      <c r="C110" s="45" t="s">
        <v>151</v>
      </c>
      <c r="D110" s="42"/>
      <c r="E110" s="44">
        <f t="shared" ref="E110:F113" si="7">E111</f>
        <v>293960</v>
      </c>
      <c r="F110" s="44">
        <f t="shared" si="7"/>
        <v>0</v>
      </c>
    </row>
    <row r="111" spans="1:6" ht="31.5" x14ac:dyDescent="0.25">
      <c r="A111" s="46" t="s">
        <v>152</v>
      </c>
      <c r="B111" s="45" t="s">
        <v>137</v>
      </c>
      <c r="C111" s="45" t="s">
        <v>153</v>
      </c>
      <c r="D111" s="42"/>
      <c r="E111" s="44">
        <f t="shared" si="7"/>
        <v>293960</v>
      </c>
      <c r="F111" s="44">
        <f t="shared" si="7"/>
        <v>0</v>
      </c>
    </row>
    <row r="112" spans="1:6" ht="47.25" x14ac:dyDescent="0.25">
      <c r="A112" s="46" t="s">
        <v>25</v>
      </c>
      <c r="B112" s="45" t="s">
        <v>137</v>
      </c>
      <c r="C112" s="45" t="s">
        <v>154</v>
      </c>
      <c r="D112" s="42"/>
      <c r="E112" s="44">
        <f t="shared" si="7"/>
        <v>293960</v>
      </c>
      <c r="F112" s="44">
        <f t="shared" si="7"/>
        <v>0</v>
      </c>
    </row>
    <row r="113" spans="1:6" ht="31.5" x14ac:dyDescent="0.25">
      <c r="A113" s="48" t="s">
        <v>69</v>
      </c>
      <c r="B113" s="45" t="s">
        <v>137</v>
      </c>
      <c r="C113" s="45" t="s">
        <v>154</v>
      </c>
      <c r="D113" s="42" t="s">
        <v>70</v>
      </c>
      <c r="E113" s="44">
        <f t="shared" si="7"/>
        <v>293960</v>
      </c>
      <c r="F113" s="44">
        <f t="shared" si="7"/>
        <v>0</v>
      </c>
    </row>
    <row r="114" spans="1:6" ht="31.5" x14ac:dyDescent="0.25">
      <c r="A114" s="48" t="s">
        <v>71</v>
      </c>
      <c r="B114" s="45" t="s">
        <v>137</v>
      </c>
      <c r="C114" s="45" t="s">
        <v>154</v>
      </c>
      <c r="D114" s="42" t="s">
        <v>72</v>
      </c>
      <c r="E114" s="44">
        <v>293960</v>
      </c>
      <c r="F114" s="44"/>
    </row>
    <row r="115" spans="1:6" ht="15.75" x14ac:dyDescent="0.25">
      <c r="A115" s="46" t="s">
        <v>26</v>
      </c>
      <c r="B115" s="42" t="s">
        <v>155</v>
      </c>
      <c r="C115" s="42"/>
      <c r="D115" s="42"/>
      <c r="E115" s="44">
        <f>E116+E125</f>
        <v>905000</v>
      </c>
      <c r="F115" s="44">
        <f>F116+F125</f>
        <v>0</v>
      </c>
    </row>
    <row r="116" spans="1:6" ht="31.5" x14ac:dyDescent="0.25">
      <c r="A116" s="43" t="s">
        <v>156</v>
      </c>
      <c r="B116" s="45" t="s">
        <v>155</v>
      </c>
      <c r="C116" s="45" t="s">
        <v>157</v>
      </c>
      <c r="D116" s="45"/>
      <c r="E116" s="44">
        <f t="shared" ref="E116:F123" si="8">E117</f>
        <v>405000</v>
      </c>
      <c r="F116" s="44">
        <f t="shared" si="8"/>
        <v>0</v>
      </c>
    </row>
    <row r="117" spans="1:6" ht="31.5" x14ac:dyDescent="0.25">
      <c r="A117" s="43" t="s">
        <v>158</v>
      </c>
      <c r="B117" s="45" t="s">
        <v>155</v>
      </c>
      <c r="C117" s="45" t="s">
        <v>159</v>
      </c>
      <c r="D117" s="45"/>
      <c r="E117" s="44">
        <f t="shared" si="8"/>
        <v>405000</v>
      </c>
      <c r="F117" s="44">
        <f t="shared" si="8"/>
        <v>0</v>
      </c>
    </row>
    <row r="118" spans="1:6" ht="47.25" x14ac:dyDescent="0.25">
      <c r="A118" s="43" t="s">
        <v>160</v>
      </c>
      <c r="B118" s="45" t="s">
        <v>155</v>
      </c>
      <c r="C118" s="45" t="s">
        <v>161</v>
      </c>
      <c r="D118" s="45"/>
      <c r="E118" s="44">
        <f>E122+E119</f>
        <v>405000</v>
      </c>
      <c r="F118" s="44">
        <f>F122+F119</f>
        <v>0</v>
      </c>
    </row>
    <row r="119" spans="1:6" ht="31.5" x14ac:dyDescent="0.25">
      <c r="A119" s="106" t="s">
        <v>553</v>
      </c>
      <c r="B119" s="45" t="s">
        <v>155</v>
      </c>
      <c r="C119" s="45" t="s">
        <v>662</v>
      </c>
      <c r="D119" s="45"/>
      <c r="E119" s="44">
        <f>E120</f>
        <v>305000</v>
      </c>
      <c r="F119" s="44">
        <f>F120</f>
        <v>0</v>
      </c>
    </row>
    <row r="120" spans="1:6" ht="31.5" x14ac:dyDescent="0.25">
      <c r="A120" s="48" t="s">
        <v>69</v>
      </c>
      <c r="B120" s="45" t="s">
        <v>155</v>
      </c>
      <c r="C120" s="45" t="s">
        <v>662</v>
      </c>
      <c r="D120" s="45" t="s">
        <v>70</v>
      </c>
      <c r="E120" s="44">
        <f>E121</f>
        <v>305000</v>
      </c>
      <c r="F120" s="44">
        <f>F121</f>
        <v>0</v>
      </c>
    </row>
    <row r="121" spans="1:6" ht="31.5" x14ac:dyDescent="0.25">
      <c r="A121" s="48" t="s">
        <v>71</v>
      </c>
      <c r="B121" s="45" t="s">
        <v>155</v>
      </c>
      <c r="C121" s="45" t="s">
        <v>662</v>
      </c>
      <c r="D121" s="45" t="s">
        <v>72</v>
      </c>
      <c r="E121" s="44">
        <v>305000</v>
      </c>
      <c r="F121" s="44"/>
    </row>
    <row r="122" spans="1:6" ht="31.5" x14ac:dyDescent="0.25">
      <c r="A122" s="50" t="s">
        <v>27</v>
      </c>
      <c r="B122" s="45" t="s">
        <v>155</v>
      </c>
      <c r="C122" s="45" t="s">
        <v>162</v>
      </c>
      <c r="D122" s="45"/>
      <c r="E122" s="44">
        <f t="shared" si="8"/>
        <v>100000</v>
      </c>
      <c r="F122" s="44">
        <f t="shared" si="8"/>
        <v>0</v>
      </c>
    </row>
    <row r="123" spans="1:6" ht="31.5" x14ac:dyDescent="0.25">
      <c r="A123" s="48" t="s">
        <v>69</v>
      </c>
      <c r="B123" s="45" t="s">
        <v>155</v>
      </c>
      <c r="C123" s="45" t="s">
        <v>162</v>
      </c>
      <c r="D123" s="45" t="s">
        <v>70</v>
      </c>
      <c r="E123" s="44">
        <f t="shared" si="8"/>
        <v>100000</v>
      </c>
      <c r="F123" s="44">
        <f t="shared" si="8"/>
        <v>0</v>
      </c>
    </row>
    <row r="124" spans="1:6" ht="31.5" x14ac:dyDescent="0.25">
      <c r="A124" s="48" t="s">
        <v>71</v>
      </c>
      <c r="B124" s="45" t="s">
        <v>155</v>
      </c>
      <c r="C124" s="45" t="s">
        <v>162</v>
      </c>
      <c r="D124" s="45" t="s">
        <v>72</v>
      </c>
      <c r="E124" s="44">
        <v>100000</v>
      </c>
      <c r="F124" s="44"/>
    </row>
    <row r="125" spans="1:6" ht="45.75" customHeight="1" x14ac:dyDescent="0.25">
      <c r="A125" s="48" t="s">
        <v>664</v>
      </c>
      <c r="B125" s="45" t="s">
        <v>155</v>
      </c>
      <c r="C125" s="45" t="s">
        <v>663</v>
      </c>
      <c r="D125" s="45"/>
      <c r="E125" s="44">
        <f>E126</f>
        <v>500000</v>
      </c>
      <c r="F125" s="44">
        <f>F126</f>
        <v>0</v>
      </c>
    </row>
    <row r="126" spans="1:6" ht="31.5" x14ac:dyDescent="0.25">
      <c r="A126" s="48" t="s">
        <v>69</v>
      </c>
      <c r="B126" s="45" t="s">
        <v>155</v>
      </c>
      <c r="C126" s="45" t="s">
        <v>663</v>
      </c>
      <c r="D126" s="45" t="s">
        <v>70</v>
      </c>
      <c r="E126" s="44">
        <f>E127</f>
        <v>500000</v>
      </c>
      <c r="F126" s="44">
        <f>F127</f>
        <v>0</v>
      </c>
    </row>
    <row r="127" spans="1:6" ht="31.5" x14ac:dyDescent="0.25">
      <c r="A127" s="48" t="s">
        <v>71</v>
      </c>
      <c r="B127" s="45" t="s">
        <v>155</v>
      </c>
      <c r="C127" s="45" t="s">
        <v>663</v>
      </c>
      <c r="D127" s="45" t="s">
        <v>72</v>
      </c>
      <c r="E127" s="44">
        <v>500000</v>
      </c>
      <c r="F127" s="44"/>
    </row>
    <row r="128" spans="1:6" ht="15.75" x14ac:dyDescent="0.25">
      <c r="A128" s="40" t="s">
        <v>163</v>
      </c>
      <c r="B128" s="41" t="s">
        <v>164</v>
      </c>
      <c r="C128" s="42"/>
      <c r="D128" s="41"/>
      <c r="E128" s="3">
        <f>E129+E136+E145</f>
        <v>25347983.610000003</v>
      </c>
      <c r="F128" s="3">
        <f>F129+F136+F145</f>
        <v>4800353.6100000003</v>
      </c>
    </row>
    <row r="129" spans="1:6" ht="15.75" x14ac:dyDescent="0.25">
      <c r="A129" s="46" t="s">
        <v>28</v>
      </c>
      <c r="B129" s="42" t="s">
        <v>165</v>
      </c>
      <c r="C129" s="42"/>
      <c r="D129" s="42"/>
      <c r="E129" s="44">
        <f>E130</f>
        <v>555000</v>
      </c>
      <c r="F129" s="44">
        <f>F130</f>
        <v>80386.539999999994</v>
      </c>
    </row>
    <row r="130" spans="1:6" ht="47.25" x14ac:dyDescent="0.25">
      <c r="A130" s="46" t="s">
        <v>166</v>
      </c>
      <c r="B130" s="42" t="s">
        <v>165</v>
      </c>
      <c r="C130" s="42" t="s">
        <v>167</v>
      </c>
      <c r="D130" s="42"/>
      <c r="E130" s="44">
        <f>E131</f>
        <v>555000</v>
      </c>
      <c r="F130" s="44">
        <f>F131</f>
        <v>80386.539999999994</v>
      </c>
    </row>
    <row r="131" spans="1:6" ht="31.5" x14ac:dyDescent="0.25">
      <c r="A131" s="46" t="s">
        <v>168</v>
      </c>
      <c r="B131" s="42" t="s">
        <v>165</v>
      </c>
      <c r="C131" s="42" t="s">
        <v>169</v>
      </c>
      <c r="D131" s="42"/>
      <c r="E131" s="44">
        <f>E133</f>
        <v>555000</v>
      </c>
      <c r="F131" s="44">
        <f>F133</f>
        <v>80386.539999999994</v>
      </c>
    </row>
    <row r="132" spans="1:6" ht="31.5" x14ac:dyDescent="0.25">
      <c r="A132" s="46" t="s">
        <v>170</v>
      </c>
      <c r="B132" s="42" t="s">
        <v>165</v>
      </c>
      <c r="C132" s="42" t="s">
        <v>171</v>
      </c>
      <c r="D132" s="42"/>
      <c r="E132" s="44">
        <f t="shared" ref="E132:F134" si="9">E133</f>
        <v>555000</v>
      </c>
      <c r="F132" s="44">
        <f t="shared" si="9"/>
        <v>80386.539999999994</v>
      </c>
    </row>
    <row r="133" spans="1:6" ht="31.5" x14ac:dyDescent="0.25">
      <c r="A133" s="46" t="s">
        <v>29</v>
      </c>
      <c r="B133" s="42" t="s">
        <v>165</v>
      </c>
      <c r="C133" s="42" t="s">
        <v>172</v>
      </c>
      <c r="D133" s="42"/>
      <c r="E133" s="44">
        <f t="shared" si="9"/>
        <v>555000</v>
      </c>
      <c r="F133" s="44">
        <f t="shared" si="9"/>
        <v>80386.539999999994</v>
      </c>
    </row>
    <row r="134" spans="1:6" ht="31.5" x14ac:dyDescent="0.25">
      <c r="A134" s="48" t="s">
        <v>69</v>
      </c>
      <c r="B134" s="42" t="s">
        <v>165</v>
      </c>
      <c r="C134" s="42" t="s">
        <v>172</v>
      </c>
      <c r="D134" s="42" t="s">
        <v>70</v>
      </c>
      <c r="E134" s="44">
        <f t="shared" si="9"/>
        <v>555000</v>
      </c>
      <c r="F134" s="44">
        <f t="shared" si="9"/>
        <v>80386.539999999994</v>
      </c>
    </row>
    <row r="135" spans="1:6" ht="31.5" x14ac:dyDescent="0.25">
      <c r="A135" s="48" t="s">
        <v>71</v>
      </c>
      <c r="B135" s="42" t="s">
        <v>165</v>
      </c>
      <c r="C135" s="42" t="s">
        <v>172</v>
      </c>
      <c r="D135" s="42" t="s">
        <v>72</v>
      </c>
      <c r="E135" s="44">
        <v>555000</v>
      </c>
      <c r="F135" s="44">
        <v>80386.539999999994</v>
      </c>
    </row>
    <row r="136" spans="1:6" ht="15.75" x14ac:dyDescent="0.25">
      <c r="A136" s="46" t="s">
        <v>30</v>
      </c>
      <c r="B136" s="42" t="s">
        <v>173</v>
      </c>
      <c r="C136" s="42"/>
      <c r="D136" s="42"/>
      <c r="E136" s="44">
        <f>E137</f>
        <v>3028307.28</v>
      </c>
      <c r="F136" s="44">
        <f>F137</f>
        <v>0</v>
      </c>
    </row>
    <row r="137" spans="1:6" ht="31.5" customHeight="1" x14ac:dyDescent="0.25">
      <c r="A137" s="46" t="s">
        <v>174</v>
      </c>
      <c r="B137" s="42" t="s">
        <v>173</v>
      </c>
      <c r="C137" s="42" t="s">
        <v>175</v>
      </c>
      <c r="D137" s="42"/>
      <c r="E137" s="44">
        <f>E138</f>
        <v>3028307.28</v>
      </c>
      <c r="F137" s="44">
        <f>F138</f>
        <v>0</v>
      </c>
    </row>
    <row r="138" spans="1:6" ht="31.5" x14ac:dyDescent="0.25">
      <c r="A138" s="46" t="s">
        <v>176</v>
      </c>
      <c r="B138" s="42" t="s">
        <v>173</v>
      </c>
      <c r="C138" s="42" t="s">
        <v>177</v>
      </c>
      <c r="D138" s="42"/>
      <c r="E138" s="44">
        <f>E139+E142</f>
        <v>3028307.28</v>
      </c>
      <c r="F138" s="44">
        <f>F139+F142</f>
        <v>0</v>
      </c>
    </row>
    <row r="139" spans="1:6" ht="47.25" x14ac:dyDescent="0.25">
      <c r="A139" s="46" t="s">
        <v>31</v>
      </c>
      <c r="B139" s="42" t="s">
        <v>173</v>
      </c>
      <c r="C139" s="42" t="s">
        <v>178</v>
      </c>
      <c r="D139" s="42"/>
      <c r="E139" s="44">
        <f>E140</f>
        <v>75000</v>
      </c>
      <c r="F139" s="44">
        <f>F140</f>
        <v>0</v>
      </c>
    </row>
    <row r="140" spans="1:6" ht="31.5" x14ac:dyDescent="0.25">
      <c r="A140" s="48" t="s">
        <v>69</v>
      </c>
      <c r="B140" s="42" t="s">
        <v>173</v>
      </c>
      <c r="C140" s="42" t="s">
        <v>178</v>
      </c>
      <c r="D140" s="42" t="s">
        <v>70</v>
      </c>
      <c r="E140" s="44">
        <f>E141</f>
        <v>75000</v>
      </c>
      <c r="F140" s="44">
        <f>F141</f>
        <v>0</v>
      </c>
    </row>
    <row r="141" spans="1:6" ht="31.5" x14ac:dyDescent="0.25">
      <c r="A141" s="48" t="s">
        <v>71</v>
      </c>
      <c r="B141" s="42" t="s">
        <v>173</v>
      </c>
      <c r="C141" s="42" t="s">
        <v>178</v>
      </c>
      <c r="D141" s="42" t="s">
        <v>72</v>
      </c>
      <c r="E141" s="44">
        <v>75000</v>
      </c>
      <c r="F141" s="44"/>
    </row>
    <row r="142" spans="1:6" ht="94.5" x14ac:dyDescent="0.25">
      <c r="A142" s="9" t="s">
        <v>272</v>
      </c>
      <c r="B142" s="5" t="s">
        <v>173</v>
      </c>
      <c r="C142" s="5" t="s">
        <v>271</v>
      </c>
      <c r="D142" s="5"/>
      <c r="E142" s="8">
        <f>E143</f>
        <v>2953307.28</v>
      </c>
      <c r="F142" s="8">
        <f>F143</f>
        <v>0</v>
      </c>
    </row>
    <row r="143" spans="1:6" ht="31.5" x14ac:dyDescent="0.25">
      <c r="A143" s="9" t="s">
        <v>69</v>
      </c>
      <c r="B143" s="5" t="s">
        <v>173</v>
      </c>
      <c r="C143" s="5" t="s">
        <v>271</v>
      </c>
      <c r="D143" s="5" t="s">
        <v>70</v>
      </c>
      <c r="E143" s="8">
        <f>E144</f>
        <v>2953307.28</v>
      </c>
      <c r="F143" s="8">
        <f>F144</f>
        <v>0</v>
      </c>
    </row>
    <row r="144" spans="1:6" ht="31.5" x14ac:dyDescent="0.25">
      <c r="A144" s="9" t="s">
        <v>71</v>
      </c>
      <c r="B144" s="5" t="s">
        <v>173</v>
      </c>
      <c r="C144" s="5" t="s">
        <v>271</v>
      </c>
      <c r="D144" s="5" t="s">
        <v>72</v>
      </c>
      <c r="E144" s="8">
        <v>2953307.28</v>
      </c>
      <c r="F144" s="8"/>
    </row>
    <row r="145" spans="1:6" ht="15.75" x14ac:dyDescent="0.25">
      <c r="A145" s="46" t="s">
        <v>32</v>
      </c>
      <c r="B145" s="42" t="s">
        <v>179</v>
      </c>
      <c r="C145" s="47"/>
      <c r="D145" s="42"/>
      <c r="E145" s="44">
        <f>E146+E152+E149</f>
        <v>21764676.330000002</v>
      </c>
      <c r="F145" s="44">
        <f>F146+F152+F149</f>
        <v>4719967.07</v>
      </c>
    </row>
    <row r="146" spans="1:6" ht="31.5" x14ac:dyDescent="0.25">
      <c r="A146" s="43" t="s">
        <v>33</v>
      </c>
      <c r="B146" s="45" t="s">
        <v>179</v>
      </c>
      <c r="C146" s="45" t="s">
        <v>665</v>
      </c>
      <c r="D146" s="45"/>
      <c r="E146" s="52">
        <f>E147</f>
        <v>5872158.71</v>
      </c>
      <c r="F146" s="44">
        <f>F147</f>
        <v>0</v>
      </c>
    </row>
    <row r="147" spans="1:6" ht="31.5" x14ac:dyDescent="0.25">
      <c r="A147" s="48" t="s">
        <v>69</v>
      </c>
      <c r="B147" s="45" t="s">
        <v>179</v>
      </c>
      <c r="C147" s="45" t="s">
        <v>665</v>
      </c>
      <c r="D147" s="45" t="s">
        <v>70</v>
      </c>
      <c r="E147" s="52">
        <f>E148</f>
        <v>5872158.71</v>
      </c>
      <c r="F147" s="44">
        <f>F148</f>
        <v>0</v>
      </c>
    </row>
    <row r="148" spans="1:6" ht="31.5" x14ac:dyDescent="0.25">
      <c r="A148" s="48" t="s">
        <v>71</v>
      </c>
      <c r="B148" s="45" t="s">
        <v>179</v>
      </c>
      <c r="C148" s="45" t="s">
        <v>665</v>
      </c>
      <c r="D148" s="45" t="s">
        <v>72</v>
      </c>
      <c r="E148" s="52">
        <v>5872158.71</v>
      </c>
      <c r="F148" s="44"/>
    </row>
    <row r="149" spans="1:6" ht="47.25" x14ac:dyDescent="0.25">
      <c r="A149" s="9" t="s">
        <v>36</v>
      </c>
      <c r="B149" s="5" t="s">
        <v>179</v>
      </c>
      <c r="C149" s="5" t="s">
        <v>180</v>
      </c>
      <c r="D149" s="5"/>
      <c r="E149" s="8">
        <f>E150</f>
        <v>334624.15999999997</v>
      </c>
      <c r="F149" s="44">
        <f>F150</f>
        <v>0</v>
      </c>
    </row>
    <row r="150" spans="1:6" ht="31.5" x14ac:dyDescent="0.25">
      <c r="A150" s="9" t="s">
        <v>69</v>
      </c>
      <c r="B150" s="5" t="s">
        <v>179</v>
      </c>
      <c r="C150" s="5" t="s">
        <v>180</v>
      </c>
      <c r="D150" s="5" t="s">
        <v>70</v>
      </c>
      <c r="E150" s="8">
        <f>E151</f>
        <v>334624.15999999997</v>
      </c>
      <c r="F150" s="44">
        <f>F151</f>
        <v>0</v>
      </c>
    </row>
    <row r="151" spans="1:6" ht="31.5" x14ac:dyDescent="0.25">
      <c r="A151" s="9" t="s">
        <v>71</v>
      </c>
      <c r="B151" s="5" t="s">
        <v>179</v>
      </c>
      <c r="C151" s="5" t="s">
        <v>180</v>
      </c>
      <c r="D151" s="5" t="s">
        <v>72</v>
      </c>
      <c r="E151" s="8">
        <v>334624.15999999997</v>
      </c>
      <c r="F151" s="44"/>
    </row>
    <row r="152" spans="1:6" ht="31.5" x14ac:dyDescent="0.25">
      <c r="A152" s="43" t="s">
        <v>181</v>
      </c>
      <c r="B152" s="42" t="s">
        <v>179</v>
      </c>
      <c r="C152" s="42" t="s">
        <v>182</v>
      </c>
      <c r="D152" s="41"/>
      <c r="E152" s="44">
        <f t="shared" ref="E152:F155" si="10">E153</f>
        <v>15557893.460000001</v>
      </c>
      <c r="F152" s="44">
        <f t="shared" si="10"/>
        <v>4719967.07</v>
      </c>
    </row>
    <row r="153" spans="1:6" ht="31.5" x14ac:dyDescent="0.25">
      <c r="A153" s="43" t="s">
        <v>296</v>
      </c>
      <c r="B153" s="42" t="s">
        <v>179</v>
      </c>
      <c r="C153" s="42" t="s">
        <v>183</v>
      </c>
      <c r="D153" s="41"/>
      <c r="E153" s="44">
        <f t="shared" si="10"/>
        <v>15557893.460000001</v>
      </c>
      <c r="F153" s="44">
        <f t="shared" si="10"/>
        <v>4719967.07</v>
      </c>
    </row>
    <row r="154" spans="1:6" ht="15.75" x14ac:dyDescent="0.25">
      <c r="A154" s="50" t="s">
        <v>184</v>
      </c>
      <c r="B154" s="42" t="s">
        <v>179</v>
      </c>
      <c r="C154" s="42" t="s">
        <v>185</v>
      </c>
      <c r="D154" s="41"/>
      <c r="E154" s="44">
        <f>E155+E157</f>
        <v>15557893.460000001</v>
      </c>
      <c r="F154" s="44">
        <f>F155+F157</f>
        <v>4719967.07</v>
      </c>
    </row>
    <row r="155" spans="1:6" ht="31.5" x14ac:dyDescent="0.25">
      <c r="A155" s="48" t="s">
        <v>69</v>
      </c>
      <c r="B155" s="42" t="s">
        <v>179</v>
      </c>
      <c r="C155" s="42" t="s">
        <v>185</v>
      </c>
      <c r="D155" s="42" t="s">
        <v>70</v>
      </c>
      <c r="E155" s="44">
        <f t="shared" si="10"/>
        <v>3040935.7800000012</v>
      </c>
      <c r="F155" s="44">
        <f t="shared" si="10"/>
        <v>3636178.3100000005</v>
      </c>
    </row>
    <row r="156" spans="1:6" ht="31.5" x14ac:dyDescent="0.25">
      <c r="A156" s="48" t="s">
        <v>71</v>
      </c>
      <c r="B156" s="42" t="s">
        <v>179</v>
      </c>
      <c r="C156" s="42" t="s">
        <v>185</v>
      </c>
      <c r="D156" s="42" t="s">
        <v>72</v>
      </c>
      <c r="E156" s="44">
        <f>15557893.46-E157</f>
        <v>3040935.7800000012</v>
      </c>
      <c r="F156" s="44">
        <f>4719967.07-F157</f>
        <v>3636178.3100000005</v>
      </c>
    </row>
    <row r="157" spans="1:6" ht="31.5" x14ac:dyDescent="0.25">
      <c r="A157" s="48" t="s">
        <v>244</v>
      </c>
      <c r="B157" s="42" t="s">
        <v>179</v>
      </c>
      <c r="C157" s="42" t="s">
        <v>185</v>
      </c>
      <c r="D157" s="42" t="s">
        <v>245</v>
      </c>
      <c r="E157" s="44">
        <f>E158</f>
        <v>12516957.68</v>
      </c>
      <c r="F157" s="44">
        <f>F158</f>
        <v>1083788.76</v>
      </c>
    </row>
    <row r="158" spans="1:6" ht="15.75" x14ac:dyDescent="0.25">
      <c r="A158" s="111" t="s">
        <v>666</v>
      </c>
      <c r="B158" s="42" t="s">
        <v>179</v>
      </c>
      <c r="C158" s="42" t="s">
        <v>185</v>
      </c>
      <c r="D158" s="42" t="s">
        <v>667</v>
      </c>
      <c r="E158" s="44">
        <v>12516957.68</v>
      </c>
      <c r="F158" s="44">
        <v>1083788.76</v>
      </c>
    </row>
    <row r="159" spans="1:6" ht="15.75" x14ac:dyDescent="0.25">
      <c r="A159" s="40" t="s">
        <v>186</v>
      </c>
      <c r="B159" s="41" t="s">
        <v>187</v>
      </c>
      <c r="C159" s="41"/>
      <c r="D159" s="41"/>
      <c r="E159" s="39">
        <f>E160+E166</f>
        <v>150000</v>
      </c>
      <c r="F159" s="44">
        <f>F160+F166</f>
        <v>7000</v>
      </c>
    </row>
    <row r="160" spans="1:6" ht="31.5" x14ac:dyDescent="0.25">
      <c r="A160" s="48" t="s">
        <v>34</v>
      </c>
      <c r="B160" s="42" t="s">
        <v>188</v>
      </c>
      <c r="C160" s="42"/>
      <c r="D160" s="42"/>
      <c r="E160" s="44">
        <f t="shared" ref="E160:F164" si="11">E161</f>
        <v>50000</v>
      </c>
      <c r="F160" s="44">
        <f t="shared" si="11"/>
        <v>7000</v>
      </c>
    </row>
    <row r="161" spans="1:8" ht="31.5" x14ac:dyDescent="0.25">
      <c r="A161" s="48" t="s">
        <v>93</v>
      </c>
      <c r="B161" s="42" t="s">
        <v>188</v>
      </c>
      <c r="C161" s="42" t="s">
        <v>94</v>
      </c>
      <c r="D161" s="42"/>
      <c r="E161" s="44">
        <f t="shared" si="11"/>
        <v>50000</v>
      </c>
      <c r="F161" s="44">
        <f t="shared" si="11"/>
        <v>7000</v>
      </c>
    </row>
    <row r="162" spans="1:8" ht="63" x14ac:dyDescent="0.25">
      <c r="A162" s="48" t="s">
        <v>189</v>
      </c>
      <c r="B162" s="42" t="s">
        <v>188</v>
      </c>
      <c r="C162" s="42" t="s">
        <v>96</v>
      </c>
      <c r="D162" s="42"/>
      <c r="E162" s="44">
        <f t="shared" si="11"/>
        <v>50000</v>
      </c>
      <c r="F162" s="44">
        <f t="shared" si="11"/>
        <v>7000</v>
      </c>
    </row>
    <row r="163" spans="1:8" ht="47.25" x14ac:dyDescent="0.25">
      <c r="A163" s="48" t="s">
        <v>16</v>
      </c>
      <c r="B163" s="42" t="s">
        <v>188</v>
      </c>
      <c r="C163" s="42" t="s">
        <v>97</v>
      </c>
      <c r="D163" s="42"/>
      <c r="E163" s="44">
        <f t="shared" si="11"/>
        <v>50000</v>
      </c>
      <c r="F163" s="44">
        <f t="shared" si="11"/>
        <v>7000</v>
      </c>
    </row>
    <row r="164" spans="1:8" ht="31.5" x14ac:dyDescent="0.25">
      <c r="A164" s="48" t="s">
        <v>69</v>
      </c>
      <c r="B164" s="42" t="s">
        <v>188</v>
      </c>
      <c r="C164" s="42" t="s">
        <v>97</v>
      </c>
      <c r="D164" s="42" t="s">
        <v>70</v>
      </c>
      <c r="E164" s="44">
        <f t="shared" si="11"/>
        <v>50000</v>
      </c>
      <c r="F164" s="44">
        <f t="shared" si="11"/>
        <v>7000</v>
      </c>
    </row>
    <row r="165" spans="1:8" ht="31.5" x14ac:dyDescent="0.25">
      <c r="A165" s="48" t="s">
        <v>71</v>
      </c>
      <c r="B165" s="42" t="s">
        <v>188</v>
      </c>
      <c r="C165" s="42" t="s">
        <v>97</v>
      </c>
      <c r="D165" s="42" t="s">
        <v>72</v>
      </c>
      <c r="E165" s="44">
        <v>50000</v>
      </c>
      <c r="F165" s="44">
        <v>7000</v>
      </c>
    </row>
    <row r="166" spans="1:8" ht="15.75" x14ac:dyDescent="0.25">
      <c r="A166" s="9" t="s">
        <v>190</v>
      </c>
      <c r="B166" s="5" t="s">
        <v>191</v>
      </c>
      <c r="C166" s="5"/>
      <c r="D166" s="5"/>
      <c r="E166" s="17">
        <f t="shared" ref="E166:F170" si="12">E167</f>
        <v>100000</v>
      </c>
      <c r="F166" s="44">
        <f t="shared" si="12"/>
        <v>0</v>
      </c>
    </row>
    <row r="167" spans="1:8" ht="47.25" x14ac:dyDescent="0.25">
      <c r="A167" s="9" t="s">
        <v>192</v>
      </c>
      <c r="B167" s="5" t="s">
        <v>191</v>
      </c>
      <c r="C167" s="5" t="s">
        <v>193</v>
      </c>
      <c r="D167" s="5"/>
      <c r="E167" s="17">
        <f t="shared" si="12"/>
        <v>100000</v>
      </c>
      <c r="F167" s="44">
        <f t="shared" si="12"/>
        <v>0</v>
      </c>
    </row>
    <row r="168" spans="1:8" ht="47.25" x14ac:dyDescent="0.25">
      <c r="A168" s="9" t="s">
        <v>194</v>
      </c>
      <c r="B168" s="5" t="s">
        <v>191</v>
      </c>
      <c r="C168" s="5" t="s">
        <v>195</v>
      </c>
      <c r="D168" s="5"/>
      <c r="E168" s="17">
        <f t="shared" si="12"/>
        <v>100000</v>
      </c>
      <c r="F168" s="44">
        <f t="shared" si="12"/>
        <v>0</v>
      </c>
    </row>
    <row r="169" spans="1:8" ht="15.75" x14ac:dyDescent="0.25">
      <c r="A169" s="9" t="s">
        <v>23</v>
      </c>
      <c r="B169" s="5" t="s">
        <v>191</v>
      </c>
      <c r="C169" s="5" t="s">
        <v>196</v>
      </c>
      <c r="D169" s="5"/>
      <c r="E169" s="17">
        <f t="shared" si="12"/>
        <v>100000</v>
      </c>
      <c r="F169" s="44">
        <f t="shared" si="12"/>
        <v>0</v>
      </c>
    </row>
    <row r="170" spans="1:8" ht="31.5" x14ac:dyDescent="0.25">
      <c r="A170" s="48" t="s">
        <v>69</v>
      </c>
      <c r="B170" s="5" t="s">
        <v>54</v>
      </c>
      <c r="C170" s="5" t="s">
        <v>196</v>
      </c>
      <c r="D170" s="42" t="s">
        <v>70</v>
      </c>
      <c r="E170" s="17">
        <f t="shared" si="12"/>
        <v>100000</v>
      </c>
      <c r="F170" s="44">
        <f t="shared" si="12"/>
        <v>0</v>
      </c>
    </row>
    <row r="171" spans="1:8" ht="31.5" x14ac:dyDescent="0.25">
      <c r="A171" s="48" t="s">
        <v>71</v>
      </c>
      <c r="B171" s="5" t="s">
        <v>54</v>
      </c>
      <c r="C171" s="5" t="s">
        <v>196</v>
      </c>
      <c r="D171" s="42" t="s">
        <v>72</v>
      </c>
      <c r="E171" s="17">
        <v>100000</v>
      </c>
      <c r="F171" s="44"/>
    </row>
    <row r="172" spans="1:8" ht="15.75" x14ac:dyDescent="0.25">
      <c r="A172" s="40" t="s">
        <v>197</v>
      </c>
      <c r="B172" s="41" t="s">
        <v>198</v>
      </c>
      <c r="C172" s="47"/>
      <c r="D172" s="41"/>
      <c r="E172" s="39">
        <f>E173</f>
        <v>19057723.760000002</v>
      </c>
      <c r="F172" s="39">
        <f>F173</f>
        <v>3932426.5300000003</v>
      </c>
    </row>
    <row r="173" spans="1:8" ht="15.75" x14ac:dyDescent="0.25">
      <c r="A173" s="46" t="s">
        <v>35</v>
      </c>
      <c r="B173" s="42" t="s">
        <v>199</v>
      </c>
      <c r="C173" s="47"/>
      <c r="D173" s="42"/>
      <c r="E173" s="44">
        <f>E174+E179</f>
        <v>19057723.760000002</v>
      </c>
      <c r="F173" s="44">
        <f>F174+F179</f>
        <v>3932426.5300000003</v>
      </c>
    </row>
    <row r="174" spans="1:8" ht="31.5" x14ac:dyDescent="0.25">
      <c r="A174" s="48" t="s">
        <v>200</v>
      </c>
      <c r="B174" s="5" t="s">
        <v>199</v>
      </c>
      <c r="C174" s="5" t="s">
        <v>201</v>
      </c>
      <c r="D174" s="18"/>
      <c r="E174" s="44">
        <f t="shared" ref="E174:F177" si="13">E175</f>
        <v>25000</v>
      </c>
      <c r="F174" s="44">
        <f t="shared" si="13"/>
        <v>0</v>
      </c>
    </row>
    <row r="175" spans="1:8" ht="47.25" x14ac:dyDescent="0.25">
      <c r="A175" s="48" t="s">
        <v>202</v>
      </c>
      <c r="B175" s="5" t="s">
        <v>199</v>
      </c>
      <c r="C175" s="5" t="s">
        <v>203</v>
      </c>
      <c r="D175" s="18"/>
      <c r="E175" s="44">
        <f t="shared" si="13"/>
        <v>25000</v>
      </c>
      <c r="F175" s="44">
        <f t="shared" si="13"/>
        <v>0</v>
      </c>
      <c r="G175" s="20"/>
      <c r="H175" s="20"/>
    </row>
    <row r="176" spans="1:8" ht="31.5" x14ac:dyDescent="0.25">
      <c r="A176" s="48" t="s">
        <v>49</v>
      </c>
      <c r="B176" s="5" t="s">
        <v>199</v>
      </c>
      <c r="C176" s="5" t="s">
        <v>204</v>
      </c>
      <c r="D176" s="42"/>
      <c r="E176" s="44">
        <f t="shared" si="13"/>
        <v>25000</v>
      </c>
      <c r="F176" s="44">
        <f t="shared" si="13"/>
        <v>0</v>
      </c>
    </row>
    <row r="177" spans="1:11" ht="78.75" x14ac:dyDescent="0.25">
      <c r="A177" s="48" t="s">
        <v>65</v>
      </c>
      <c r="B177" s="5" t="s">
        <v>199</v>
      </c>
      <c r="C177" s="5" t="s">
        <v>204</v>
      </c>
      <c r="D177" s="42" t="s">
        <v>66</v>
      </c>
      <c r="E177" s="44">
        <f t="shared" si="13"/>
        <v>25000</v>
      </c>
      <c r="F177" s="44">
        <f t="shared" si="13"/>
        <v>0</v>
      </c>
    </row>
    <row r="178" spans="1:11" ht="15.75" x14ac:dyDescent="0.25">
      <c r="A178" s="48" t="s">
        <v>87</v>
      </c>
      <c r="B178" s="5" t="s">
        <v>199</v>
      </c>
      <c r="C178" s="5" t="s">
        <v>204</v>
      </c>
      <c r="D178" s="42" t="s">
        <v>98</v>
      </c>
      <c r="E178" s="44">
        <v>25000</v>
      </c>
      <c r="F178" s="44"/>
    </row>
    <row r="179" spans="1:11" ht="31.5" x14ac:dyDescent="0.25">
      <c r="A179" s="43" t="s">
        <v>205</v>
      </c>
      <c r="B179" s="42" t="s">
        <v>199</v>
      </c>
      <c r="C179" s="45" t="s">
        <v>206</v>
      </c>
      <c r="D179" s="53"/>
      <c r="E179" s="54">
        <f>E180+E192</f>
        <v>19032723.760000002</v>
      </c>
      <c r="F179" s="44">
        <f>F180+F192</f>
        <v>3932426.5300000003</v>
      </c>
      <c r="K179" s="20"/>
    </row>
    <row r="180" spans="1:11" ht="15.75" x14ac:dyDescent="0.25">
      <c r="A180" s="43" t="s">
        <v>207</v>
      </c>
      <c r="B180" s="45" t="s">
        <v>208</v>
      </c>
      <c r="C180" s="45" t="s">
        <v>209</v>
      </c>
      <c r="D180" s="45"/>
      <c r="E180" s="54">
        <f>E181+E187</f>
        <v>18478423.760000002</v>
      </c>
      <c r="F180" s="54">
        <f>F181+F187</f>
        <v>3932426.5300000003</v>
      </c>
    </row>
    <row r="181" spans="1:11" ht="31.5" x14ac:dyDescent="0.25">
      <c r="A181" s="43" t="s">
        <v>210</v>
      </c>
      <c r="B181" s="45" t="s">
        <v>208</v>
      </c>
      <c r="C181" s="45" t="s">
        <v>211</v>
      </c>
      <c r="D181" s="45"/>
      <c r="E181" s="54">
        <f>E182</f>
        <v>16774582</v>
      </c>
      <c r="F181" s="44">
        <f>F182</f>
        <v>3517033.08</v>
      </c>
    </row>
    <row r="182" spans="1:11" ht="31.5" x14ac:dyDescent="0.25">
      <c r="A182" s="43" t="s">
        <v>44</v>
      </c>
      <c r="B182" s="49" t="s">
        <v>199</v>
      </c>
      <c r="C182" s="55" t="s">
        <v>212</v>
      </c>
      <c r="D182" s="49" t="s">
        <v>53</v>
      </c>
      <c r="E182" s="54">
        <f>E183+E185</f>
        <v>16774582</v>
      </c>
      <c r="F182" s="54">
        <f>F183+F185</f>
        <v>3517033.08</v>
      </c>
    </row>
    <row r="183" spans="1:11" ht="78.75" x14ac:dyDescent="0.25">
      <c r="A183" s="48" t="s">
        <v>65</v>
      </c>
      <c r="B183" s="49" t="s">
        <v>199</v>
      </c>
      <c r="C183" s="55" t="s">
        <v>212</v>
      </c>
      <c r="D183" s="49" t="s">
        <v>66</v>
      </c>
      <c r="E183" s="54">
        <f>E184</f>
        <v>13938576</v>
      </c>
      <c r="F183" s="44">
        <f>F184</f>
        <v>3305938.8499999996</v>
      </c>
    </row>
    <row r="184" spans="1:11" ht="15.75" x14ac:dyDescent="0.25">
      <c r="A184" s="48" t="s">
        <v>87</v>
      </c>
      <c r="B184" s="49" t="s">
        <v>199</v>
      </c>
      <c r="C184" s="55" t="s">
        <v>212</v>
      </c>
      <c r="D184" s="49" t="s">
        <v>98</v>
      </c>
      <c r="E184" s="54">
        <f>7085316+15000+2139766+3577952+40000+1080542</f>
        <v>13938576</v>
      </c>
      <c r="F184" s="44">
        <f>246340.46+8501.25+815696.99+518373.12+1717027.03</f>
        <v>3305938.8499999996</v>
      </c>
    </row>
    <row r="185" spans="1:11" ht="31.5" x14ac:dyDescent="0.25">
      <c r="A185" s="48" t="s">
        <v>69</v>
      </c>
      <c r="B185" s="49" t="s">
        <v>199</v>
      </c>
      <c r="C185" s="55" t="s">
        <v>212</v>
      </c>
      <c r="D185" s="49" t="s">
        <v>70</v>
      </c>
      <c r="E185" s="54">
        <f>E186</f>
        <v>2836006</v>
      </c>
      <c r="F185" s="44">
        <f>F186</f>
        <v>211094.23000000045</v>
      </c>
    </row>
    <row r="186" spans="1:11" ht="31.5" x14ac:dyDescent="0.25">
      <c r="A186" s="48" t="s">
        <v>71</v>
      </c>
      <c r="B186" s="49" t="s">
        <v>199</v>
      </c>
      <c r="C186" s="55" t="s">
        <v>212</v>
      </c>
      <c r="D186" s="49" t="s">
        <v>72</v>
      </c>
      <c r="E186" s="54">
        <f>10457865+6316717-E184</f>
        <v>2836006</v>
      </c>
      <c r="F186" s="44">
        <f>2362676.18+1154356.9-F184</f>
        <v>211094.23000000045</v>
      </c>
      <c r="G186" s="100"/>
      <c r="H186" s="100"/>
      <c r="I186" s="100"/>
    </row>
    <row r="187" spans="1:11" ht="47.25" x14ac:dyDescent="0.25">
      <c r="A187" s="48" t="s">
        <v>45</v>
      </c>
      <c r="B187" s="56" t="s">
        <v>199</v>
      </c>
      <c r="C187" s="56" t="s">
        <v>213</v>
      </c>
      <c r="D187" s="49"/>
      <c r="E187" s="54">
        <f>E190+E188</f>
        <v>1703841.76</v>
      </c>
      <c r="F187" s="44">
        <f>F190+F188</f>
        <v>415393.45</v>
      </c>
    </row>
    <row r="188" spans="1:11" ht="78.75" x14ac:dyDescent="0.25">
      <c r="A188" s="48" t="s">
        <v>65</v>
      </c>
      <c r="B188" s="56" t="s">
        <v>199</v>
      </c>
      <c r="C188" s="56" t="s">
        <v>213</v>
      </c>
      <c r="D188" s="49" t="s">
        <v>66</v>
      </c>
      <c r="E188" s="54">
        <f>E189</f>
        <v>638721.76</v>
      </c>
      <c r="F188" s="44">
        <f>F189</f>
        <v>139795.95000000001</v>
      </c>
    </row>
    <row r="189" spans="1:11" ht="15.75" x14ac:dyDescent="0.25">
      <c r="A189" s="48" t="s">
        <v>87</v>
      </c>
      <c r="B189" s="56" t="s">
        <v>199</v>
      </c>
      <c r="C189" s="56" t="s">
        <v>213</v>
      </c>
      <c r="D189" s="49" t="s">
        <v>98</v>
      </c>
      <c r="E189" s="54">
        <f>491460.76+147261</f>
        <v>638721.76</v>
      </c>
      <c r="F189" s="44">
        <f>107179.5+32616.45</f>
        <v>139795.95000000001</v>
      </c>
    </row>
    <row r="190" spans="1:11" ht="31.5" x14ac:dyDescent="0.25">
      <c r="A190" s="48" t="s">
        <v>69</v>
      </c>
      <c r="B190" s="49" t="s">
        <v>199</v>
      </c>
      <c r="C190" s="56" t="s">
        <v>213</v>
      </c>
      <c r="D190" s="49" t="s">
        <v>70</v>
      </c>
      <c r="E190" s="54">
        <f>E191</f>
        <v>1065120</v>
      </c>
      <c r="F190" s="44">
        <f>F191</f>
        <v>275597.5</v>
      </c>
      <c r="G190" s="100"/>
      <c r="H190" s="100"/>
      <c r="I190" s="100"/>
    </row>
    <row r="191" spans="1:11" ht="31.5" x14ac:dyDescent="0.25">
      <c r="A191" s="48" t="s">
        <v>71</v>
      </c>
      <c r="B191" s="49" t="s">
        <v>199</v>
      </c>
      <c r="C191" s="56" t="s">
        <v>213</v>
      </c>
      <c r="D191" s="49" t="s">
        <v>72</v>
      </c>
      <c r="E191" s="54">
        <f>1120+57500+967000+39500</f>
        <v>1065120</v>
      </c>
      <c r="F191" s="44">
        <v>275597.5</v>
      </c>
    </row>
    <row r="192" spans="1:11" ht="31.5" x14ac:dyDescent="0.25">
      <c r="A192" s="57" t="s">
        <v>214</v>
      </c>
      <c r="B192" s="58" t="s">
        <v>6</v>
      </c>
      <c r="C192" s="55" t="s">
        <v>215</v>
      </c>
      <c r="D192" s="49"/>
      <c r="E192" s="54">
        <f t="shared" ref="E192:F195" si="14">E193</f>
        <v>554300</v>
      </c>
      <c r="F192" s="44">
        <f t="shared" si="14"/>
        <v>0</v>
      </c>
    </row>
    <row r="193" spans="1:6" ht="47.25" x14ac:dyDescent="0.25">
      <c r="A193" s="43" t="s">
        <v>216</v>
      </c>
      <c r="B193" s="58" t="s">
        <v>6</v>
      </c>
      <c r="C193" s="55" t="s">
        <v>217</v>
      </c>
      <c r="D193" s="49"/>
      <c r="E193" s="54">
        <f t="shared" si="14"/>
        <v>554300</v>
      </c>
      <c r="F193" s="44">
        <f t="shared" si="14"/>
        <v>0</v>
      </c>
    </row>
    <row r="194" spans="1:6" ht="31.5" x14ac:dyDescent="0.25">
      <c r="A194" s="43" t="s">
        <v>46</v>
      </c>
      <c r="B194" s="58" t="s">
        <v>6</v>
      </c>
      <c r="C194" s="55" t="s">
        <v>218</v>
      </c>
      <c r="D194" s="49"/>
      <c r="E194" s="54">
        <f t="shared" si="14"/>
        <v>554300</v>
      </c>
      <c r="F194" s="44">
        <f t="shared" si="14"/>
        <v>0</v>
      </c>
    </row>
    <row r="195" spans="1:6" ht="31.5" x14ac:dyDescent="0.25">
      <c r="A195" s="48" t="s">
        <v>69</v>
      </c>
      <c r="B195" s="49" t="s">
        <v>199</v>
      </c>
      <c r="C195" s="55" t="s">
        <v>218</v>
      </c>
      <c r="D195" s="49" t="s">
        <v>70</v>
      </c>
      <c r="E195" s="54">
        <f t="shared" si="14"/>
        <v>554300</v>
      </c>
      <c r="F195" s="44">
        <f t="shared" si="14"/>
        <v>0</v>
      </c>
    </row>
    <row r="196" spans="1:6" ht="31.5" x14ac:dyDescent="0.25">
      <c r="A196" s="48" t="s">
        <v>71</v>
      </c>
      <c r="B196" s="49" t="s">
        <v>199</v>
      </c>
      <c r="C196" s="55" t="s">
        <v>218</v>
      </c>
      <c r="D196" s="49" t="s">
        <v>72</v>
      </c>
      <c r="E196" s="54">
        <f>504300+50000</f>
        <v>554300</v>
      </c>
      <c r="F196" s="44"/>
    </row>
    <row r="197" spans="1:6" ht="15.75" x14ac:dyDescent="0.25">
      <c r="A197" s="40" t="s">
        <v>219</v>
      </c>
      <c r="B197" s="41" t="s">
        <v>220</v>
      </c>
      <c r="C197" s="42"/>
      <c r="D197" s="41"/>
      <c r="E197" s="39">
        <f>E205+E212+E198</f>
        <v>2561403</v>
      </c>
      <c r="F197" s="39">
        <f>F205+F212+F198</f>
        <v>310730.58999999997</v>
      </c>
    </row>
    <row r="198" spans="1:6" ht="15.75" x14ac:dyDescent="0.25">
      <c r="A198" s="48" t="s">
        <v>37</v>
      </c>
      <c r="B198" s="42" t="s">
        <v>221</v>
      </c>
      <c r="C198" s="42"/>
      <c r="D198" s="42"/>
      <c r="E198" s="44">
        <f t="shared" ref="E198:F203" si="15">E199</f>
        <v>1899799</v>
      </c>
      <c r="F198" s="44">
        <f t="shared" si="15"/>
        <v>255979.05</v>
      </c>
    </row>
    <row r="199" spans="1:6" ht="31.5" x14ac:dyDescent="0.25">
      <c r="A199" s="48" t="s">
        <v>222</v>
      </c>
      <c r="B199" s="42" t="s">
        <v>221</v>
      </c>
      <c r="C199" s="42" t="s">
        <v>223</v>
      </c>
      <c r="D199" s="42"/>
      <c r="E199" s="44">
        <f t="shared" si="15"/>
        <v>1899799</v>
      </c>
      <c r="F199" s="44">
        <f t="shared" si="15"/>
        <v>255979.05</v>
      </c>
    </row>
    <row r="200" spans="1:6" ht="31.5" x14ac:dyDescent="0.25">
      <c r="A200" s="48" t="s">
        <v>224</v>
      </c>
      <c r="B200" s="42" t="s">
        <v>221</v>
      </c>
      <c r="C200" s="42" t="s">
        <v>225</v>
      </c>
      <c r="D200" s="42"/>
      <c r="E200" s="44">
        <f t="shared" si="15"/>
        <v>1899799</v>
      </c>
      <c r="F200" s="44">
        <f t="shared" si="15"/>
        <v>255979.05</v>
      </c>
    </row>
    <row r="201" spans="1:6" ht="47.25" x14ac:dyDescent="0.25">
      <c r="A201" s="48" t="s">
        <v>226</v>
      </c>
      <c r="B201" s="42" t="s">
        <v>221</v>
      </c>
      <c r="C201" s="42" t="s">
        <v>227</v>
      </c>
      <c r="D201" s="42"/>
      <c r="E201" s="44">
        <f t="shared" si="15"/>
        <v>1899799</v>
      </c>
      <c r="F201" s="44">
        <f t="shared" si="15"/>
        <v>255979.05</v>
      </c>
    </row>
    <row r="202" spans="1:6" ht="31.5" x14ac:dyDescent="0.25">
      <c r="A202" s="48" t="s">
        <v>38</v>
      </c>
      <c r="B202" s="42" t="s">
        <v>221</v>
      </c>
      <c r="C202" s="42" t="s">
        <v>228</v>
      </c>
      <c r="D202" s="42"/>
      <c r="E202" s="44">
        <f t="shared" si="15"/>
        <v>1899799</v>
      </c>
      <c r="F202" s="44">
        <f t="shared" si="15"/>
        <v>255979.05</v>
      </c>
    </row>
    <row r="203" spans="1:6" ht="15.75" x14ac:dyDescent="0.25">
      <c r="A203" s="48" t="s">
        <v>88</v>
      </c>
      <c r="B203" s="42" t="s">
        <v>221</v>
      </c>
      <c r="C203" s="42" t="s">
        <v>228</v>
      </c>
      <c r="D203" s="42" t="s">
        <v>89</v>
      </c>
      <c r="E203" s="44">
        <f t="shared" si="15"/>
        <v>1899799</v>
      </c>
      <c r="F203" s="44">
        <f t="shared" si="15"/>
        <v>255979.05</v>
      </c>
    </row>
    <row r="204" spans="1:6" ht="31.5" x14ac:dyDescent="0.25">
      <c r="A204" s="48" t="s">
        <v>229</v>
      </c>
      <c r="B204" s="42" t="s">
        <v>221</v>
      </c>
      <c r="C204" s="42" t="s">
        <v>228</v>
      </c>
      <c r="D204" s="42" t="s">
        <v>2</v>
      </c>
      <c r="E204" s="44">
        <v>1899799</v>
      </c>
      <c r="F204" s="44">
        <v>255979.05</v>
      </c>
    </row>
    <row r="205" spans="1:6" ht="15.75" x14ac:dyDescent="0.25">
      <c r="A205" s="46" t="s">
        <v>39</v>
      </c>
      <c r="B205" s="42" t="s">
        <v>230</v>
      </c>
      <c r="C205" s="42"/>
      <c r="D205" s="42"/>
      <c r="E205" s="44">
        <f t="shared" ref="E205:F210" si="16">E206</f>
        <v>104964</v>
      </c>
      <c r="F205" s="44">
        <f t="shared" si="16"/>
        <v>25957.15</v>
      </c>
    </row>
    <row r="206" spans="1:6" ht="31.5" x14ac:dyDescent="0.25">
      <c r="A206" s="43" t="s">
        <v>222</v>
      </c>
      <c r="B206" s="42" t="s">
        <v>230</v>
      </c>
      <c r="C206" s="42" t="s">
        <v>223</v>
      </c>
      <c r="D206" s="42"/>
      <c r="E206" s="44">
        <f t="shared" si="16"/>
        <v>104964</v>
      </c>
      <c r="F206" s="44">
        <f t="shared" si="16"/>
        <v>25957.15</v>
      </c>
    </row>
    <row r="207" spans="1:6" ht="31.5" x14ac:dyDescent="0.25">
      <c r="A207" s="43" t="s">
        <v>224</v>
      </c>
      <c r="B207" s="42" t="s">
        <v>230</v>
      </c>
      <c r="C207" s="42" t="s">
        <v>225</v>
      </c>
      <c r="D207" s="42"/>
      <c r="E207" s="44">
        <f t="shared" si="16"/>
        <v>104964</v>
      </c>
      <c r="F207" s="44">
        <f t="shared" si="16"/>
        <v>25957.15</v>
      </c>
    </row>
    <row r="208" spans="1:6" ht="47.25" x14ac:dyDescent="0.25">
      <c r="A208" s="43" t="s">
        <v>231</v>
      </c>
      <c r="B208" s="42" t="s">
        <v>230</v>
      </c>
      <c r="C208" s="42" t="s">
        <v>232</v>
      </c>
      <c r="D208" s="42"/>
      <c r="E208" s="44">
        <f t="shared" si="16"/>
        <v>104964</v>
      </c>
      <c r="F208" s="44">
        <f t="shared" si="16"/>
        <v>25957.15</v>
      </c>
    </row>
    <row r="209" spans="1:6" ht="78.75" x14ac:dyDescent="0.25">
      <c r="A209" s="46" t="s">
        <v>233</v>
      </c>
      <c r="B209" s="42" t="s">
        <v>230</v>
      </c>
      <c r="C209" s="42" t="s">
        <v>234</v>
      </c>
      <c r="D209" s="42"/>
      <c r="E209" s="44">
        <f t="shared" si="16"/>
        <v>104964</v>
      </c>
      <c r="F209" s="44">
        <f t="shared" si="16"/>
        <v>25957.15</v>
      </c>
    </row>
    <row r="210" spans="1:6" ht="15.75" x14ac:dyDescent="0.25">
      <c r="A210" s="46" t="s">
        <v>235</v>
      </c>
      <c r="B210" s="42" t="s">
        <v>230</v>
      </c>
      <c r="C210" s="42" t="s">
        <v>234</v>
      </c>
      <c r="D210" s="42" t="s">
        <v>9</v>
      </c>
      <c r="E210" s="44">
        <f t="shared" si="16"/>
        <v>104964</v>
      </c>
      <c r="F210" s="44">
        <f t="shared" si="16"/>
        <v>25957.15</v>
      </c>
    </row>
    <row r="211" spans="1:6" ht="15.75" x14ac:dyDescent="0.25">
      <c r="A211" s="46" t="s">
        <v>236</v>
      </c>
      <c r="B211" s="42" t="s">
        <v>230</v>
      </c>
      <c r="C211" s="42" t="s">
        <v>234</v>
      </c>
      <c r="D211" s="42" t="s">
        <v>7</v>
      </c>
      <c r="E211" s="44">
        <v>104964</v>
      </c>
      <c r="F211" s="44">
        <v>25957.15</v>
      </c>
    </row>
    <row r="212" spans="1:6" ht="15.75" x14ac:dyDescent="0.25">
      <c r="A212" s="46" t="s">
        <v>40</v>
      </c>
      <c r="B212" s="42" t="s">
        <v>237</v>
      </c>
      <c r="C212" s="42"/>
      <c r="D212" s="42"/>
      <c r="E212" s="44">
        <f>E213</f>
        <v>556640</v>
      </c>
      <c r="F212" s="44">
        <f>F213</f>
        <v>28794.39</v>
      </c>
    </row>
    <row r="213" spans="1:6" ht="31.5" x14ac:dyDescent="0.25">
      <c r="A213" s="43" t="s">
        <v>238</v>
      </c>
      <c r="B213" s="42" t="s">
        <v>237</v>
      </c>
      <c r="C213" s="59" t="s">
        <v>223</v>
      </c>
      <c r="D213" s="42"/>
      <c r="E213" s="44">
        <f>E216</f>
        <v>556640</v>
      </c>
      <c r="F213" s="44">
        <f>F216</f>
        <v>28794.39</v>
      </c>
    </row>
    <row r="214" spans="1:6" ht="31.5" x14ac:dyDescent="0.25">
      <c r="A214" s="43" t="s">
        <v>224</v>
      </c>
      <c r="B214" s="42" t="s">
        <v>237</v>
      </c>
      <c r="C214" s="59" t="s">
        <v>225</v>
      </c>
      <c r="D214" s="42"/>
      <c r="E214" s="44">
        <f>E215</f>
        <v>556640</v>
      </c>
      <c r="F214" s="44">
        <f>F215</f>
        <v>28794.39</v>
      </c>
    </row>
    <row r="215" spans="1:6" ht="31.5" x14ac:dyDescent="0.25">
      <c r="A215" s="43" t="s">
        <v>239</v>
      </c>
      <c r="B215" s="42" t="s">
        <v>237</v>
      </c>
      <c r="C215" s="59" t="s">
        <v>240</v>
      </c>
      <c r="D215" s="42"/>
      <c r="E215" s="44">
        <f>E216</f>
        <v>556640</v>
      </c>
      <c r="F215" s="44">
        <f>F216</f>
        <v>28794.39</v>
      </c>
    </row>
    <row r="216" spans="1:6" ht="15.75" x14ac:dyDescent="0.25">
      <c r="A216" s="43" t="s">
        <v>41</v>
      </c>
      <c r="B216" s="45" t="s">
        <v>237</v>
      </c>
      <c r="C216" s="45" t="s">
        <v>241</v>
      </c>
      <c r="D216" s="42"/>
      <c r="E216" s="44">
        <f>E219+E221+E217</f>
        <v>556640</v>
      </c>
      <c r="F216" s="44">
        <f>F219+F221+F217</f>
        <v>28794.39</v>
      </c>
    </row>
    <row r="217" spans="1:6" ht="31.5" x14ac:dyDescent="0.25">
      <c r="A217" s="48" t="s">
        <v>69</v>
      </c>
      <c r="B217" s="45" t="s">
        <v>237</v>
      </c>
      <c r="C217" s="45" t="s">
        <v>241</v>
      </c>
      <c r="D217" s="42" t="s">
        <v>70</v>
      </c>
      <c r="E217" s="44">
        <f>E218</f>
        <v>60000</v>
      </c>
      <c r="F217" s="44">
        <f>F218</f>
        <v>0</v>
      </c>
    </row>
    <row r="218" spans="1:6" ht="31.5" x14ac:dyDescent="0.25">
      <c r="A218" s="48" t="s">
        <v>71</v>
      </c>
      <c r="B218" s="45" t="s">
        <v>237</v>
      </c>
      <c r="C218" s="45" t="s">
        <v>241</v>
      </c>
      <c r="D218" s="42" t="s">
        <v>72</v>
      </c>
      <c r="E218" s="44">
        <v>60000</v>
      </c>
      <c r="F218" s="44"/>
    </row>
    <row r="219" spans="1:6" ht="15.75" x14ac:dyDescent="0.25">
      <c r="A219" s="46" t="s">
        <v>88</v>
      </c>
      <c r="B219" s="42" t="s">
        <v>237</v>
      </c>
      <c r="C219" s="45" t="s">
        <v>241</v>
      </c>
      <c r="D219" s="42" t="s">
        <v>89</v>
      </c>
      <c r="E219" s="44">
        <f>E220</f>
        <v>10000</v>
      </c>
      <c r="F219" s="44">
        <f>F220</f>
        <v>0</v>
      </c>
    </row>
    <row r="220" spans="1:6" ht="31.5" x14ac:dyDescent="0.25">
      <c r="A220" s="60" t="s">
        <v>242</v>
      </c>
      <c r="B220" s="42" t="s">
        <v>237</v>
      </c>
      <c r="C220" s="45" t="s">
        <v>241</v>
      </c>
      <c r="D220" s="42" t="s">
        <v>243</v>
      </c>
      <c r="E220" s="44">
        <v>10000</v>
      </c>
      <c r="F220" s="44"/>
    </row>
    <row r="221" spans="1:6" ht="31.5" x14ac:dyDescent="0.25">
      <c r="A221" s="46" t="s">
        <v>244</v>
      </c>
      <c r="B221" s="42" t="s">
        <v>237</v>
      </c>
      <c r="C221" s="45" t="s">
        <v>241</v>
      </c>
      <c r="D221" s="42" t="s">
        <v>245</v>
      </c>
      <c r="E221" s="44">
        <f>E222</f>
        <v>486640</v>
      </c>
      <c r="F221" s="44">
        <f>F222</f>
        <v>28794.39</v>
      </c>
    </row>
    <row r="222" spans="1:6" ht="47.25" x14ac:dyDescent="0.25">
      <c r="A222" s="46" t="s">
        <v>246</v>
      </c>
      <c r="B222" s="42" t="s">
        <v>237</v>
      </c>
      <c r="C222" s="45" t="s">
        <v>241</v>
      </c>
      <c r="D222" s="42" t="s">
        <v>247</v>
      </c>
      <c r="E222" s="44">
        <v>486640</v>
      </c>
      <c r="F222" s="44">
        <v>28794.39</v>
      </c>
    </row>
    <row r="223" spans="1:6" ht="15.75" x14ac:dyDescent="0.25">
      <c r="A223" s="40" t="s">
        <v>248</v>
      </c>
      <c r="B223" s="41" t="s">
        <v>249</v>
      </c>
      <c r="C223" s="47"/>
      <c r="D223" s="41"/>
      <c r="E223" s="61">
        <f t="shared" ref="E223:F228" si="17">E224</f>
        <v>9082176</v>
      </c>
      <c r="F223" s="39">
        <f t="shared" si="17"/>
        <v>2168010.64</v>
      </c>
    </row>
    <row r="224" spans="1:6" ht="15.75" x14ac:dyDescent="0.25">
      <c r="A224" s="46" t="s">
        <v>250</v>
      </c>
      <c r="B224" s="42" t="s">
        <v>251</v>
      </c>
      <c r="C224" s="47"/>
      <c r="D224" s="42"/>
      <c r="E224" s="62">
        <f>E225</f>
        <v>9082176</v>
      </c>
      <c r="F224" s="44">
        <f>F225</f>
        <v>2168010.64</v>
      </c>
    </row>
    <row r="225" spans="1:6" ht="47.25" x14ac:dyDescent="0.25">
      <c r="A225" s="63" t="s">
        <v>252</v>
      </c>
      <c r="B225" s="42" t="s">
        <v>251</v>
      </c>
      <c r="C225" s="42" t="s">
        <v>253</v>
      </c>
      <c r="D225" s="42"/>
      <c r="E225" s="62">
        <f t="shared" si="17"/>
        <v>9082176</v>
      </c>
      <c r="F225" s="44">
        <f t="shared" si="17"/>
        <v>2168010.64</v>
      </c>
    </row>
    <row r="226" spans="1:6" ht="63" x14ac:dyDescent="0.25">
      <c r="A226" s="64" t="s">
        <v>254</v>
      </c>
      <c r="B226" s="42" t="s">
        <v>251</v>
      </c>
      <c r="C226" s="42" t="s">
        <v>255</v>
      </c>
      <c r="D226" s="42"/>
      <c r="E226" s="62">
        <f t="shared" si="17"/>
        <v>9082176</v>
      </c>
      <c r="F226" s="44">
        <f t="shared" si="17"/>
        <v>2168010.64</v>
      </c>
    </row>
    <row r="227" spans="1:6" ht="15.75" x14ac:dyDescent="0.25">
      <c r="A227" s="64" t="s">
        <v>42</v>
      </c>
      <c r="B227" s="45" t="s">
        <v>251</v>
      </c>
      <c r="C227" s="45" t="s">
        <v>256</v>
      </c>
      <c r="D227" s="42"/>
      <c r="E227" s="62">
        <f>E228</f>
        <v>9082176</v>
      </c>
      <c r="F227" s="44">
        <f>F228</f>
        <v>2168010.64</v>
      </c>
    </row>
    <row r="228" spans="1:6" ht="31.5" x14ac:dyDescent="0.25">
      <c r="A228" s="64" t="s">
        <v>244</v>
      </c>
      <c r="B228" s="42" t="s">
        <v>251</v>
      </c>
      <c r="C228" s="45" t="s">
        <v>256</v>
      </c>
      <c r="D228" s="42" t="s">
        <v>245</v>
      </c>
      <c r="E228" s="62">
        <f t="shared" si="17"/>
        <v>9082176</v>
      </c>
      <c r="F228" s="44">
        <f t="shared" si="17"/>
        <v>2168010.64</v>
      </c>
    </row>
    <row r="229" spans="1:6" ht="15.75" x14ac:dyDescent="0.25">
      <c r="A229" s="64" t="s">
        <v>257</v>
      </c>
      <c r="B229" s="42" t="s">
        <v>251</v>
      </c>
      <c r="C229" s="45" t="s">
        <v>256</v>
      </c>
      <c r="D229" s="42" t="s">
        <v>10</v>
      </c>
      <c r="E229" s="62">
        <v>9082176</v>
      </c>
      <c r="F229" s="44">
        <v>2168010.64</v>
      </c>
    </row>
    <row r="230" spans="1:6" ht="15.75" x14ac:dyDescent="0.25">
      <c r="A230" s="40" t="s">
        <v>258</v>
      </c>
      <c r="B230" s="41" t="s">
        <v>259</v>
      </c>
      <c r="C230" s="42"/>
      <c r="D230" s="41"/>
      <c r="E230" s="61">
        <f>E231+E235</f>
        <v>183712</v>
      </c>
      <c r="F230" s="61">
        <f>F231+F235</f>
        <v>83712</v>
      </c>
    </row>
    <row r="231" spans="1:6" ht="15.75" x14ac:dyDescent="0.25">
      <c r="A231" s="46" t="s">
        <v>48</v>
      </c>
      <c r="B231" s="42" t="s">
        <v>260</v>
      </c>
      <c r="C231" s="42"/>
      <c r="D231" s="41"/>
      <c r="E231" s="62">
        <f t="shared" ref="E231:F233" si="18">E232</f>
        <v>83712</v>
      </c>
      <c r="F231" s="44">
        <f t="shared" si="18"/>
        <v>83712</v>
      </c>
    </row>
    <row r="232" spans="1:6" ht="63" x14ac:dyDescent="0.25">
      <c r="A232" s="46" t="s">
        <v>261</v>
      </c>
      <c r="B232" s="42" t="s">
        <v>260</v>
      </c>
      <c r="C232" s="42" t="s">
        <v>262</v>
      </c>
      <c r="D232" s="41"/>
      <c r="E232" s="65">
        <f t="shared" si="18"/>
        <v>83712</v>
      </c>
      <c r="F232" s="44">
        <f t="shared" si="18"/>
        <v>83712</v>
      </c>
    </row>
    <row r="233" spans="1:6" ht="15.75" x14ac:dyDescent="0.25">
      <c r="A233" s="46" t="s">
        <v>235</v>
      </c>
      <c r="B233" s="42" t="s">
        <v>260</v>
      </c>
      <c r="C233" s="42" t="s">
        <v>262</v>
      </c>
      <c r="D233" s="42" t="s">
        <v>9</v>
      </c>
      <c r="E233" s="65">
        <f t="shared" si="18"/>
        <v>83712</v>
      </c>
      <c r="F233" s="44">
        <f t="shared" si="18"/>
        <v>83712</v>
      </c>
    </row>
    <row r="234" spans="1:6" ht="15.75" x14ac:dyDescent="0.25">
      <c r="A234" s="46" t="s">
        <v>236</v>
      </c>
      <c r="B234" s="42" t="s">
        <v>260</v>
      </c>
      <c r="C234" s="42" t="s">
        <v>262</v>
      </c>
      <c r="D234" s="42" t="s">
        <v>7</v>
      </c>
      <c r="E234" s="65">
        <v>83712</v>
      </c>
      <c r="F234" s="44">
        <v>83712</v>
      </c>
    </row>
    <row r="235" spans="1:6" ht="15.75" x14ac:dyDescent="0.25">
      <c r="A235" s="46" t="s">
        <v>43</v>
      </c>
      <c r="B235" s="42" t="s">
        <v>263</v>
      </c>
      <c r="C235" s="42"/>
      <c r="D235" s="42"/>
      <c r="E235" s="62">
        <f t="shared" ref="E235:F238" si="19">E236</f>
        <v>100000</v>
      </c>
      <c r="F235" s="44">
        <f t="shared" si="19"/>
        <v>0</v>
      </c>
    </row>
    <row r="236" spans="1:6" ht="17.25" customHeight="1" x14ac:dyDescent="0.25">
      <c r="A236" s="66" t="s">
        <v>264</v>
      </c>
      <c r="B236" s="45" t="s">
        <v>265</v>
      </c>
      <c r="C236" s="45" t="s">
        <v>266</v>
      </c>
      <c r="D236" s="45"/>
      <c r="E236" s="62">
        <f t="shared" si="19"/>
        <v>100000</v>
      </c>
      <c r="F236" s="44">
        <f t="shared" si="19"/>
        <v>0</v>
      </c>
    </row>
    <row r="237" spans="1:6" ht="15.75" x14ac:dyDescent="0.25">
      <c r="A237" s="66" t="s">
        <v>267</v>
      </c>
      <c r="B237" s="45" t="s">
        <v>263</v>
      </c>
      <c r="C237" s="45" t="s">
        <v>268</v>
      </c>
      <c r="D237" s="45"/>
      <c r="E237" s="62">
        <f t="shared" si="19"/>
        <v>100000</v>
      </c>
      <c r="F237" s="44">
        <f t="shared" si="19"/>
        <v>0</v>
      </c>
    </row>
    <row r="238" spans="1:6" ht="31.5" x14ac:dyDescent="0.25">
      <c r="A238" s="64" t="s">
        <v>69</v>
      </c>
      <c r="B238" s="45" t="s">
        <v>263</v>
      </c>
      <c r="C238" s="45" t="s">
        <v>268</v>
      </c>
      <c r="D238" s="45" t="s">
        <v>70</v>
      </c>
      <c r="E238" s="62">
        <f t="shared" si="19"/>
        <v>100000</v>
      </c>
      <c r="F238" s="44">
        <f t="shared" si="19"/>
        <v>0</v>
      </c>
    </row>
    <row r="239" spans="1:6" ht="31.5" x14ac:dyDescent="0.25">
      <c r="A239" s="64" t="s">
        <v>71</v>
      </c>
      <c r="B239" s="45" t="s">
        <v>263</v>
      </c>
      <c r="C239" s="45" t="s">
        <v>268</v>
      </c>
      <c r="D239" s="45" t="s">
        <v>72</v>
      </c>
      <c r="E239" s="62">
        <v>100000</v>
      </c>
      <c r="F239" s="44"/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zoomScaleNormal="100" workbookViewId="0">
      <selection activeCell="G13" sqref="G13"/>
    </sheetView>
  </sheetViews>
  <sheetFormatPr defaultRowHeight="12.75" x14ac:dyDescent="0.2"/>
  <cols>
    <col min="1" max="1" width="80.85546875" style="31" customWidth="1"/>
    <col min="2" max="2" width="16.85546875" style="72" customWidth="1"/>
    <col min="3" max="3" width="12.42578125" style="72" customWidth="1"/>
    <col min="4" max="4" width="16.85546875" style="90" customWidth="1"/>
    <col min="5" max="5" width="16.7109375" style="72" customWidth="1"/>
    <col min="6" max="6" width="16" style="72" customWidth="1"/>
    <col min="7" max="7" width="14.5703125" style="72" customWidth="1"/>
    <col min="8" max="256" width="9.140625" style="72"/>
    <col min="257" max="257" width="80.85546875" style="72" customWidth="1"/>
    <col min="258" max="258" width="16.85546875" style="72" customWidth="1"/>
    <col min="259" max="259" width="12.42578125" style="72" customWidth="1"/>
    <col min="260" max="260" width="16.85546875" style="72" customWidth="1"/>
    <col min="261" max="261" width="14.140625" style="72" bestFit="1" customWidth="1"/>
    <col min="262" max="262" width="14.28515625" style="72" customWidth="1"/>
    <col min="263" max="512" width="9.140625" style="72"/>
    <col min="513" max="513" width="80.85546875" style="72" customWidth="1"/>
    <col min="514" max="514" width="16.85546875" style="72" customWidth="1"/>
    <col min="515" max="515" width="12.42578125" style="72" customWidth="1"/>
    <col min="516" max="516" width="16.85546875" style="72" customWidth="1"/>
    <col min="517" max="517" width="14.140625" style="72" bestFit="1" customWidth="1"/>
    <col min="518" max="518" width="14.28515625" style="72" customWidth="1"/>
    <col min="519" max="768" width="9.140625" style="72"/>
    <col min="769" max="769" width="80.85546875" style="72" customWidth="1"/>
    <col min="770" max="770" width="16.85546875" style="72" customWidth="1"/>
    <col min="771" max="771" width="12.42578125" style="72" customWidth="1"/>
    <col min="772" max="772" width="16.85546875" style="72" customWidth="1"/>
    <col min="773" max="773" width="14.140625" style="72" bestFit="1" customWidth="1"/>
    <col min="774" max="774" width="14.28515625" style="72" customWidth="1"/>
    <col min="775" max="1024" width="9.140625" style="72"/>
    <col min="1025" max="1025" width="80.85546875" style="72" customWidth="1"/>
    <col min="1026" max="1026" width="16.85546875" style="72" customWidth="1"/>
    <col min="1027" max="1027" width="12.42578125" style="72" customWidth="1"/>
    <col min="1028" max="1028" width="16.85546875" style="72" customWidth="1"/>
    <col min="1029" max="1029" width="14.140625" style="72" bestFit="1" customWidth="1"/>
    <col min="1030" max="1030" width="14.28515625" style="72" customWidth="1"/>
    <col min="1031" max="1280" width="9.140625" style="72"/>
    <col min="1281" max="1281" width="80.85546875" style="72" customWidth="1"/>
    <col min="1282" max="1282" width="16.85546875" style="72" customWidth="1"/>
    <col min="1283" max="1283" width="12.42578125" style="72" customWidth="1"/>
    <col min="1284" max="1284" width="16.85546875" style="72" customWidth="1"/>
    <col min="1285" max="1285" width="14.140625" style="72" bestFit="1" customWidth="1"/>
    <col min="1286" max="1286" width="14.28515625" style="72" customWidth="1"/>
    <col min="1287" max="1536" width="9.140625" style="72"/>
    <col min="1537" max="1537" width="80.85546875" style="72" customWidth="1"/>
    <col min="1538" max="1538" width="16.85546875" style="72" customWidth="1"/>
    <col min="1539" max="1539" width="12.42578125" style="72" customWidth="1"/>
    <col min="1540" max="1540" width="16.85546875" style="72" customWidth="1"/>
    <col min="1541" max="1541" width="14.140625" style="72" bestFit="1" customWidth="1"/>
    <col min="1542" max="1542" width="14.28515625" style="72" customWidth="1"/>
    <col min="1543" max="1792" width="9.140625" style="72"/>
    <col min="1793" max="1793" width="80.85546875" style="72" customWidth="1"/>
    <col min="1794" max="1794" width="16.85546875" style="72" customWidth="1"/>
    <col min="1795" max="1795" width="12.42578125" style="72" customWidth="1"/>
    <col min="1796" max="1796" width="16.85546875" style="72" customWidth="1"/>
    <col min="1797" max="1797" width="14.140625" style="72" bestFit="1" customWidth="1"/>
    <col min="1798" max="1798" width="14.28515625" style="72" customWidth="1"/>
    <col min="1799" max="2048" width="9.140625" style="72"/>
    <col min="2049" max="2049" width="80.85546875" style="72" customWidth="1"/>
    <col min="2050" max="2050" width="16.85546875" style="72" customWidth="1"/>
    <col min="2051" max="2051" width="12.42578125" style="72" customWidth="1"/>
    <col min="2052" max="2052" width="16.85546875" style="72" customWidth="1"/>
    <col min="2053" max="2053" width="14.140625" style="72" bestFit="1" customWidth="1"/>
    <col min="2054" max="2054" width="14.28515625" style="72" customWidth="1"/>
    <col min="2055" max="2304" width="9.140625" style="72"/>
    <col min="2305" max="2305" width="80.85546875" style="72" customWidth="1"/>
    <col min="2306" max="2306" width="16.85546875" style="72" customWidth="1"/>
    <col min="2307" max="2307" width="12.42578125" style="72" customWidth="1"/>
    <col min="2308" max="2308" width="16.85546875" style="72" customWidth="1"/>
    <col min="2309" max="2309" width="14.140625" style="72" bestFit="1" customWidth="1"/>
    <col min="2310" max="2310" width="14.28515625" style="72" customWidth="1"/>
    <col min="2311" max="2560" width="9.140625" style="72"/>
    <col min="2561" max="2561" width="80.85546875" style="72" customWidth="1"/>
    <col min="2562" max="2562" width="16.85546875" style="72" customWidth="1"/>
    <col min="2563" max="2563" width="12.42578125" style="72" customWidth="1"/>
    <col min="2564" max="2564" width="16.85546875" style="72" customWidth="1"/>
    <col min="2565" max="2565" width="14.140625" style="72" bestFit="1" customWidth="1"/>
    <col min="2566" max="2566" width="14.28515625" style="72" customWidth="1"/>
    <col min="2567" max="2816" width="9.140625" style="72"/>
    <col min="2817" max="2817" width="80.85546875" style="72" customWidth="1"/>
    <col min="2818" max="2818" width="16.85546875" style="72" customWidth="1"/>
    <col min="2819" max="2819" width="12.42578125" style="72" customWidth="1"/>
    <col min="2820" max="2820" width="16.85546875" style="72" customWidth="1"/>
    <col min="2821" max="2821" width="14.140625" style="72" bestFit="1" customWidth="1"/>
    <col min="2822" max="2822" width="14.28515625" style="72" customWidth="1"/>
    <col min="2823" max="3072" width="9.140625" style="72"/>
    <col min="3073" max="3073" width="80.85546875" style="72" customWidth="1"/>
    <col min="3074" max="3074" width="16.85546875" style="72" customWidth="1"/>
    <col min="3075" max="3075" width="12.42578125" style="72" customWidth="1"/>
    <col min="3076" max="3076" width="16.85546875" style="72" customWidth="1"/>
    <col min="3077" max="3077" width="14.140625" style="72" bestFit="1" customWidth="1"/>
    <col min="3078" max="3078" width="14.28515625" style="72" customWidth="1"/>
    <col min="3079" max="3328" width="9.140625" style="72"/>
    <col min="3329" max="3329" width="80.85546875" style="72" customWidth="1"/>
    <col min="3330" max="3330" width="16.85546875" style="72" customWidth="1"/>
    <col min="3331" max="3331" width="12.42578125" style="72" customWidth="1"/>
    <col min="3332" max="3332" width="16.85546875" style="72" customWidth="1"/>
    <col min="3333" max="3333" width="14.140625" style="72" bestFit="1" customWidth="1"/>
    <col min="3334" max="3334" width="14.28515625" style="72" customWidth="1"/>
    <col min="3335" max="3584" width="9.140625" style="72"/>
    <col min="3585" max="3585" width="80.85546875" style="72" customWidth="1"/>
    <col min="3586" max="3586" width="16.85546875" style="72" customWidth="1"/>
    <col min="3587" max="3587" width="12.42578125" style="72" customWidth="1"/>
    <col min="3588" max="3588" width="16.85546875" style="72" customWidth="1"/>
    <col min="3589" max="3589" width="14.140625" style="72" bestFit="1" customWidth="1"/>
    <col min="3590" max="3590" width="14.28515625" style="72" customWidth="1"/>
    <col min="3591" max="3840" width="9.140625" style="72"/>
    <col min="3841" max="3841" width="80.85546875" style="72" customWidth="1"/>
    <col min="3842" max="3842" width="16.85546875" style="72" customWidth="1"/>
    <col min="3843" max="3843" width="12.42578125" style="72" customWidth="1"/>
    <col min="3844" max="3844" width="16.85546875" style="72" customWidth="1"/>
    <col min="3845" max="3845" width="14.140625" style="72" bestFit="1" customWidth="1"/>
    <col min="3846" max="3846" width="14.28515625" style="72" customWidth="1"/>
    <col min="3847" max="4096" width="9.140625" style="72"/>
    <col min="4097" max="4097" width="80.85546875" style="72" customWidth="1"/>
    <col min="4098" max="4098" width="16.85546875" style="72" customWidth="1"/>
    <col min="4099" max="4099" width="12.42578125" style="72" customWidth="1"/>
    <col min="4100" max="4100" width="16.85546875" style="72" customWidth="1"/>
    <col min="4101" max="4101" width="14.140625" style="72" bestFit="1" customWidth="1"/>
    <col min="4102" max="4102" width="14.28515625" style="72" customWidth="1"/>
    <col min="4103" max="4352" width="9.140625" style="72"/>
    <col min="4353" max="4353" width="80.85546875" style="72" customWidth="1"/>
    <col min="4354" max="4354" width="16.85546875" style="72" customWidth="1"/>
    <col min="4355" max="4355" width="12.42578125" style="72" customWidth="1"/>
    <col min="4356" max="4356" width="16.85546875" style="72" customWidth="1"/>
    <col min="4357" max="4357" width="14.140625" style="72" bestFit="1" customWidth="1"/>
    <col min="4358" max="4358" width="14.28515625" style="72" customWidth="1"/>
    <col min="4359" max="4608" width="9.140625" style="72"/>
    <col min="4609" max="4609" width="80.85546875" style="72" customWidth="1"/>
    <col min="4610" max="4610" width="16.85546875" style="72" customWidth="1"/>
    <col min="4611" max="4611" width="12.42578125" style="72" customWidth="1"/>
    <col min="4612" max="4612" width="16.85546875" style="72" customWidth="1"/>
    <col min="4613" max="4613" width="14.140625" style="72" bestFit="1" customWidth="1"/>
    <col min="4614" max="4614" width="14.28515625" style="72" customWidth="1"/>
    <col min="4615" max="4864" width="9.140625" style="72"/>
    <col min="4865" max="4865" width="80.85546875" style="72" customWidth="1"/>
    <col min="4866" max="4866" width="16.85546875" style="72" customWidth="1"/>
    <col min="4867" max="4867" width="12.42578125" style="72" customWidth="1"/>
    <col min="4868" max="4868" width="16.85546875" style="72" customWidth="1"/>
    <col min="4869" max="4869" width="14.140625" style="72" bestFit="1" customWidth="1"/>
    <col min="4870" max="4870" width="14.28515625" style="72" customWidth="1"/>
    <col min="4871" max="5120" width="9.140625" style="72"/>
    <col min="5121" max="5121" width="80.85546875" style="72" customWidth="1"/>
    <col min="5122" max="5122" width="16.85546875" style="72" customWidth="1"/>
    <col min="5123" max="5123" width="12.42578125" style="72" customWidth="1"/>
    <col min="5124" max="5124" width="16.85546875" style="72" customWidth="1"/>
    <col min="5125" max="5125" width="14.140625" style="72" bestFit="1" customWidth="1"/>
    <col min="5126" max="5126" width="14.28515625" style="72" customWidth="1"/>
    <col min="5127" max="5376" width="9.140625" style="72"/>
    <col min="5377" max="5377" width="80.85546875" style="72" customWidth="1"/>
    <col min="5378" max="5378" width="16.85546875" style="72" customWidth="1"/>
    <col min="5379" max="5379" width="12.42578125" style="72" customWidth="1"/>
    <col min="5380" max="5380" width="16.85546875" style="72" customWidth="1"/>
    <col min="5381" max="5381" width="14.140625" style="72" bestFit="1" customWidth="1"/>
    <col min="5382" max="5382" width="14.28515625" style="72" customWidth="1"/>
    <col min="5383" max="5632" width="9.140625" style="72"/>
    <col min="5633" max="5633" width="80.85546875" style="72" customWidth="1"/>
    <col min="5634" max="5634" width="16.85546875" style="72" customWidth="1"/>
    <col min="5635" max="5635" width="12.42578125" style="72" customWidth="1"/>
    <col min="5636" max="5636" width="16.85546875" style="72" customWidth="1"/>
    <col min="5637" max="5637" width="14.140625" style="72" bestFit="1" customWidth="1"/>
    <col min="5638" max="5638" width="14.28515625" style="72" customWidth="1"/>
    <col min="5639" max="5888" width="9.140625" style="72"/>
    <col min="5889" max="5889" width="80.85546875" style="72" customWidth="1"/>
    <col min="5890" max="5890" width="16.85546875" style="72" customWidth="1"/>
    <col min="5891" max="5891" width="12.42578125" style="72" customWidth="1"/>
    <col min="5892" max="5892" width="16.85546875" style="72" customWidth="1"/>
    <col min="5893" max="5893" width="14.140625" style="72" bestFit="1" customWidth="1"/>
    <col min="5894" max="5894" width="14.28515625" style="72" customWidth="1"/>
    <col min="5895" max="6144" width="9.140625" style="72"/>
    <col min="6145" max="6145" width="80.85546875" style="72" customWidth="1"/>
    <col min="6146" max="6146" width="16.85546875" style="72" customWidth="1"/>
    <col min="6147" max="6147" width="12.42578125" style="72" customWidth="1"/>
    <col min="6148" max="6148" width="16.85546875" style="72" customWidth="1"/>
    <col min="6149" max="6149" width="14.140625" style="72" bestFit="1" customWidth="1"/>
    <col min="6150" max="6150" width="14.28515625" style="72" customWidth="1"/>
    <col min="6151" max="6400" width="9.140625" style="72"/>
    <col min="6401" max="6401" width="80.85546875" style="72" customWidth="1"/>
    <col min="6402" max="6402" width="16.85546875" style="72" customWidth="1"/>
    <col min="6403" max="6403" width="12.42578125" style="72" customWidth="1"/>
    <col min="6404" max="6404" width="16.85546875" style="72" customWidth="1"/>
    <col min="6405" max="6405" width="14.140625" style="72" bestFit="1" customWidth="1"/>
    <col min="6406" max="6406" width="14.28515625" style="72" customWidth="1"/>
    <col min="6407" max="6656" width="9.140625" style="72"/>
    <col min="6657" max="6657" width="80.85546875" style="72" customWidth="1"/>
    <col min="6658" max="6658" width="16.85546875" style="72" customWidth="1"/>
    <col min="6659" max="6659" width="12.42578125" style="72" customWidth="1"/>
    <col min="6660" max="6660" width="16.85546875" style="72" customWidth="1"/>
    <col min="6661" max="6661" width="14.140625" style="72" bestFit="1" customWidth="1"/>
    <col min="6662" max="6662" width="14.28515625" style="72" customWidth="1"/>
    <col min="6663" max="6912" width="9.140625" style="72"/>
    <col min="6913" max="6913" width="80.85546875" style="72" customWidth="1"/>
    <col min="6914" max="6914" width="16.85546875" style="72" customWidth="1"/>
    <col min="6915" max="6915" width="12.42578125" style="72" customWidth="1"/>
    <col min="6916" max="6916" width="16.85546875" style="72" customWidth="1"/>
    <col min="6917" max="6917" width="14.140625" style="72" bestFit="1" customWidth="1"/>
    <col min="6918" max="6918" width="14.28515625" style="72" customWidth="1"/>
    <col min="6919" max="7168" width="9.140625" style="72"/>
    <col min="7169" max="7169" width="80.85546875" style="72" customWidth="1"/>
    <col min="7170" max="7170" width="16.85546875" style="72" customWidth="1"/>
    <col min="7171" max="7171" width="12.42578125" style="72" customWidth="1"/>
    <col min="7172" max="7172" width="16.85546875" style="72" customWidth="1"/>
    <col min="7173" max="7173" width="14.140625" style="72" bestFit="1" customWidth="1"/>
    <col min="7174" max="7174" width="14.28515625" style="72" customWidth="1"/>
    <col min="7175" max="7424" width="9.140625" style="72"/>
    <col min="7425" max="7425" width="80.85546875" style="72" customWidth="1"/>
    <col min="7426" max="7426" width="16.85546875" style="72" customWidth="1"/>
    <col min="7427" max="7427" width="12.42578125" style="72" customWidth="1"/>
    <col min="7428" max="7428" width="16.85546875" style="72" customWidth="1"/>
    <col min="7429" max="7429" width="14.140625" style="72" bestFit="1" customWidth="1"/>
    <col min="7430" max="7430" width="14.28515625" style="72" customWidth="1"/>
    <col min="7431" max="7680" width="9.140625" style="72"/>
    <col min="7681" max="7681" width="80.85546875" style="72" customWidth="1"/>
    <col min="7682" max="7682" width="16.85546875" style="72" customWidth="1"/>
    <col min="7683" max="7683" width="12.42578125" style="72" customWidth="1"/>
    <col min="7684" max="7684" width="16.85546875" style="72" customWidth="1"/>
    <col min="7685" max="7685" width="14.140625" style="72" bestFit="1" customWidth="1"/>
    <col min="7686" max="7686" width="14.28515625" style="72" customWidth="1"/>
    <col min="7687" max="7936" width="9.140625" style="72"/>
    <col min="7937" max="7937" width="80.85546875" style="72" customWidth="1"/>
    <col min="7938" max="7938" width="16.85546875" style="72" customWidth="1"/>
    <col min="7939" max="7939" width="12.42578125" style="72" customWidth="1"/>
    <col min="7940" max="7940" width="16.85546875" style="72" customWidth="1"/>
    <col min="7941" max="7941" width="14.140625" style="72" bestFit="1" customWidth="1"/>
    <col min="7942" max="7942" width="14.28515625" style="72" customWidth="1"/>
    <col min="7943" max="8192" width="9.140625" style="72"/>
    <col min="8193" max="8193" width="80.85546875" style="72" customWidth="1"/>
    <col min="8194" max="8194" width="16.85546875" style="72" customWidth="1"/>
    <col min="8195" max="8195" width="12.42578125" style="72" customWidth="1"/>
    <col min="8196" max="8196" width="16.85546875" style="72" customWidth="1"/>
    <col min="8197" max="8197" width="14.140625" style="72" bestFit="1" customWidth="1"/>
    <col min="8198" max="8198" width="14.28515625" style="72" customWidth="1"/>
    <col min="8199" max="8448" width="9.140625" style="72"/>
    <col min="8449" max="8449" width="80.85546875" style="72" customWidth="1"/>
    <col min="8450" max="8450" width="16.85546875" style="72" customWidth="1"/>
    <col min="8451" max="8451" width="12.42578125" style="72" customWidth="1"/>
    <col min="8452" max="8452" width="16.85546875" style="72" customWidth="1"/>
    <col min="8453" max="8453" width="14.140625" style="72" bestFit="1" customWidth="1"/>
    <col min="8454" max="8454" width="14.28515625" style="72" customWidth="1"/>
    <col min="8455" max="8704" width="9.140625" style="72"/>
    <col min="8705" max="8705" width="80.85546875" style="72" customWidth="1"/>
    <col min="8706" max="8706" width="16.85546875" style="72" customWidth="1"/>
    <col min="8707" max="8707" width="12.42578125" style="72" customWidth="1"/>
    <col min="8708" max="8708" width="16.85546875" style="72" customWidth="1"/>
    <col min="8709" max="8709" width="14.140625" style="72" bestFit="1" customWidth="1"/>
    <col min="8710" max="8710" width="14.28515625" style="72" customWidth="1"/>
    <col min="8711" max="8960" width="9.140625" style="72"/>
    <col min="8961" max="8961" width="80.85546875" style="72" customWidth="1"/>
    <col min="8962" max="8962" width="16.85546875" style="72" customWidth="1"/>
    <col min="8963" max="8963" width="12.42578125" style="72" customWidth="1"/>
    <col min="8964" max="8964" width="16.85546875" style="72" customWidth="1"/>
    <col min="8965" max="8965" width="14.140625" style="72" bestFit="1" customWidth="1"/>
    <col min="8966" max="8966" width="14.28515625" style="72" customWidth="1"/>
    <col min="8967" max="9216" width="9.140625" style="72"/>
    <col min="9217" max="9217" width="80.85546875" style="72" customWidth="1"/>
    <col min="9218" max="9218" width="16.85546875" style="72" customWidth="1"/>
    <col min="9219" max="9219" width="12.42578125" style="72" customWidth="1"/>
    <col min="9220" max="9220" width="16.85546875" style="72" customWidth="1"/>
    <col min="9221" max="9221" width="14.140625" style="72" bestFit="1" customWidth="1"/>
    <col min="9222" max="9222" width="14.28515625" style="72" customWidth="1"/>
    <col min="9223" max="9472" width="9.140625" style="72"/>
    <col min="9473" max="9473" width="80.85546875" style="72" customWidth="1"/>
    <col min="9474" max="9474" width="16.85546875" style="72" customWidth="1"/>
    <col min="9475" max="9475" width="12.42578125" style="72" customWidth="1"/>
    <col min="9476" max="9476" width="16.85546875" style="72" customWidth="1"/>
    <col min="9477" max="9477" width="14.140625" style="72" bestFit="1" customWidth="1"/>
    <col min="9478" max="9478" width="14.28515625" style="72" customWidth="1"/>
    <col min="9479" max="9728" width="9.140625" style="72"/>
    <col min="9729" max="9729" width="80.85546875" style="72" customWidth="1"/>
    <col min="9730" max="9730" width="16.85546875" style="72" customWidth="1"/>
    <col min="9731" max="9731" width="12.42578125" style="72" customWidth="1"/>
    <col min="9732" max="9732" width="16.85546875" style="72" customWidth="1"/>
    <col min="9733" max="9733" width="14.140625" style="72" bestFit="1" customWidth="1"/>
    <col min="9734" max="9734" width="14.28515625" style="72" customWidth="1"/>
    <col min="9735" max="9984" width="9.140625" style="72"/>
    <col min="9985" max="9985" width="80.85546875" style="72" customWidth="1"/>
    <col min="9986" max="9986" width="16.85546875" style="72" customWidth="1"/>
    <col min="9987" max="9987" width="12.42578125" style="72" customWidth="1"/>
    <col min="9988" max="9988" width="16.85546875" style="72" customWidth="1"/>
    <col min="9989" max="9989" width="14.140625" style="72" bestFit="1" customWidth="1"/>
    <col min="9990" max="9990" width="14.28515625" style="72" customWidth="1"/>
    <col min="9991" max="10240" width="9.140625" style="72"/>
    <col min="10241" max="10241" width="80.85546875" style="72" customWidth="1"/>
    <col min="10242" max="10242" width="16.85546875" style="72" customWidth="1"/>
    <col min="10243" max="10243" width="12.42578125" style="72" customWidth="1"/>
    <col min="10244" max="10244" width="16.85546875" style="72" customWidth="1"/>
    <col min="10245" max="10245" width="14.140625" style="72" bestFit="1" customWidth="1"/>
    <col min="10246" max="10246" width="14.28515625" style="72" customWidth="1"/>
    <col min="10247" max="10496" width="9.140625" style="72"/>
    <col min="10497" max="10497" width="80.85546875" style="72" customWidth="1"/>
    <col min="10498" max="10498" width="16.85546875" style="72" customWidth="1"/>
    <col min="10499" max="10499" width="12.42578125" style="72" customWidth="1"/>
    <col min="10500" max="10500" width="16.85546875" style="72" customWidth="1"/>
    <col min="10501" max="10501" width="14.140625" style="72" bestFit="1" customWidth="1"/>
    <col min="10502" max="10502" width="14.28515625" style="72" customWidth="1"/>
    <col min="10503" max="10752" width="9.140625" style="72"/>
    <col min="10753" max="10753" width="80.85546875" style="72" customWidth="1"/>
    <col min="10754" max="10754" width="16.85546875" style="72" customWidth="1"/>
    <col min="10755" max="10755" width="12.42578125" style="72" customWidth="1"/>
    <col min="10756" max="10756" width="16.85546875" style="72" customWidth="1"/>
    <col min="10757" max="10757" width="14.140625" style="72" bestFit="1" customWidth="1"/>
    <col min="10758" max="10758" width="14.28515625" style="72" customWidth="1"/>
    <col min="10759" max="11008" width="9.140625" style="72"/>
    <col min="11009" max="11009" width="80.85546875" style="72" customWidth="1"/>
    <col min="11010" max="11010" width="16.85546875" style="72" customWidth="1"/>
    <col min="11011" max="11011" width="12.42578125" style="72" customWidth="1"/>
    <col min="11012" max="11012" width="16.85546875" style="72" customWidth="1"/>
    <col min="11013" max="11013" width="14.140625" style="72" bestFit="1" customWidth="1"/>
    <col min="11014" max="11014" width="14.28515625" style="72" customWidth="1"/>
    <col min="11015" max="11264" width="9.140625" style="72"/>
    <col min="11265" max="11265" width="80.85546875" style="72" customWidth="1"/>
    <col min="11266" max="11266" width="16.85546875" style="72" customWidth="1"/>
    <col min="11267" max="11267" width="12.42578125" style="72" customWidth="1"/>
    <col min="11268" max="11268" width="16.85546875" style="72" customWidth="1"/>
    <col min="11269" max="11269" width="14.140625" style="72" bestFit="1" customWidth="1"/>
    <col min="11270" max="11270" width="14.28515625" style="72" customWidth="1"/>
    <col min="11271" max="11520" width="9.140625" style="72"/>
    <col min="11521" max="11521" width="80.85546875" style="72" customWidth="1"/>
    <col min="11522" max="11522" width="16.85546875" style="72" customWidth="1"/>
    <col min="11523" max="11523" width="12.42578125" style="72" customWidth="1"/>
    <col min="11524" max="11524" width="16.85546875" style="72" customWidth="1"/>
    <col min="11525" max="11525" width="14.140625" style="72" bestFit="1" customWidth="1"/>
    <col min="11526" max="11526" width="14.28515625" style="72" customWidth="1"/>
    <col min="11527" max="11776" width="9.140625" style="72"/>
    <col min="11777" max="11777" width="80.85546875" style="72" customWidth="1"/>
    <col min="11778" max="11778" width="16.85546875" style="72" customWidth="1"/>
    <col min="11779" max="11779" width="12.42578125" style="72" customWidth="1"/>
    <col min="11780" max="11780" width="16.85546875" style="72" customWidth="1"/>
    <col min="11781" max="11781" width="14.140625" style="72" bestFit="1" customWidth="1"/>
    <col min="11782" max="11782" width="14.28515625" style="72" customWidth="1"/>
    <col min="11783" max="12032" width="9.140625" style="72"/>
    <col min="12033" max="12033" width="80.85546875" style="72" customWidth="1"/>
    <col min="12034" max="12034" width="16.85546875" style="72" customWidth="1"/>
    <col min="12035" max="12035" width="12.42578125" style="72" customWidth="1"/>
    <col min="12036" max="12036" width="16.85546875" style="72" customWidth="1"/>
    <col min="12037" max="12037" width="14.140625" style="72" bestFit="1" customWidth="1"/>
    <col min="12038" max="12038" width="14.28515625" style="72" customWidth="1"/>
    <col min="12039" max="12288" width="9.140625" style="72"/>
    <col min="12289" max="12289" width="80.85546875" style="72" customWidth="1"/>
    <col min="12290" max="12290" width="16.85546875" style="72" customWidth="1"/>
    <col min="12291" max="12291" width="12.42578125" style="72" customWidth="1"/>
    <col min="12292" max="12292" width="16.85546875" style="72" customWidth="1"/>
    <col min="12293" max="12293" width="14.140625" style="72" bestFit="1" customWidth="1"/>
    <col min="12294" max="12294" width="14.28515625" style="72" customWidth="1"/>
    <col min="12295" max="12544" width="9.140625" style="72"/>
    <col min="12545" max="12545" width="80.85546875" style="72" customWidth="1"/>
    <col min="12546" max="12546" width="16.85546875" style="72" customWidth="1"/>
    <col min="12547" max="12547" width="12.42578125" style="72" customWidth="1"/>
    <col min="12548" max="12548" width="16.85546875" style="72" customWidth="1"/>
    <col min="12549" max="12549" width="14.140625" style="72" bestFit="1" customWidth="1"/>
    <col min="12550" max="12550" width="14.28515625" style="72" customWidth="1"/>
    <col min="12551" max="12800" width="9.140625" style="72"/>
    <col min="12801" max="12801" width="80.85546875" style="72" customWidth="1"/>
    <col min="12802" max="12802" width="16.85546875" style="72" customWidth="1"/>
    <col min="12803" max="12803" width="12.42578125" style="72" customWidth="1"/>
    <col min="12804" max="12804" width="16.85546875" style="72" customWidth="1"/>
    <col min="12805" max="12805" width="14.140625" style="72" bestFit="1" customWidth="1"/>
    <col min="12806" max="12806" width="14.28515625" style="72" customWidth="1"/>
    <col min="12807" max="13056" width="9.140625" style="72"/>
    <col min="13057" max="13057" width="80.85546875" style="72" customWidth="1"/>
    <col min="13058" max="13058" width="16.85546875" style="72" customWidth="1"/>
    <col min="13059" max="13059" width="12.42578125" style="72" customWidth="1"/>
    <col min="13060" max="13060" width="16.85546875" style="72" customWidth="1"/>
    <col min="13061" max="13061" width="14.140625" style="72" bestFit="1" customWidth="1"/>
    <col min="13062" max="13062" width="14.28515625" style="72" customWidth="1"/>
    <col min="13063" max="13312" width="9.140625" style="72"/>
    <col min="13313" max="13313" width="80.85546875" style="72" customWidth="1"/>
    <col min="13314" max="13314" width="16.85546875" style="72" customWidth="1"/>
    <col min="13315" max="13315" width="12.42578125" style="72" customWidth="1"/>
    <col min="13316" max="13316" width="16.85546875" style="72" customWidth="1"/>
    <col min="13317" max="13317" width="14.140625" style="72" bestFit="1" customWidth="1"/>
    <col min="13318" max="13318" width="14.28515625" style="72" customWidth="1"/>
    <col min="13319" max="13568" width="9.140625" style="72"/>
    <col min="13569" max="13569" width="80.85546875" style="72" customWidth="1"/>
    <col min="13570" max="13570" width="16.85546875" style="72" customWidth="1"/>
    <col min="13571" max="13571" width="12.42578125" style="72" customWidth="1"/>
    <col min="13572" max="13572" width="16.85546875" style="72" customWidth="1"/>
    <col min="13573" max="13573" width="14.140625" style="72" bestFit="1" customWidth="1"/>
    <col min="13574" max="13574" width="14.28515625" style="72" customWidth="1"/>
    <col min="13575" max="13824" width="9.140625" style="72"/>
    <col min="13825" max="13825" width="80.85546875" style="72" customWidth="1"/>
    <col min="13826" max="13826" width="16.85546875" style="72" customWidth="1"/>
    <col min="13827" max="13827" width="12.42578125" style="72" customWidth="1"/>
    <col min="13828" max="13828" width="16.85546875" style="72" customWidth="1"/>
    <col min="13829" max="13829" width="14.140625" style="72" bestFit="1" customWidth="1"/>
    <col min="13830" max="13830" width="14.28515625" style="72" customWidth="1"/>
    <col min="13831" max="14080" width="9.140625" style="72"/>
    <col min="14081" max="14081" width="80.85546875" style="72" customWidth="1"/>
    <col min="14082" max="14082" width="16.85546875" style="72" customWidth="1"/>
    <col min="14083" max="14083" width="12.42578125" style="72" customWidth="1"/>
    <col min="14084" max="14084" width="16.85546875" style="72" customWidth="1"/>
    <col min="14085" max="14085" width="14.140625" style="72" bestFit="1" customWidth="1"/>
    <col min="14086" max="14086" width="14.28515625" style="72" customWidth="1"/>
    <col min="14087" max="14336" width="9.140625" style="72"/>
    <col min="14337" max="14337" width="80.85546875" style="72" customWidth="1"/>
    <col min="14338" max="14338" width="16.85546875" style="72" customWidth="1"/>
    <col min="14339" max="14339" width="12.42578125" style="72" customWidth="1"/>
    <col min="14340" max="14340" width="16.85546875" style="72" customWidth="1"/>
    <col min="14341" max="14341" width="14.140625" style="72" bestFit="1" customWidth="1"/>
    <col min="14342" max="14342" width="14.28515625" style="72" customWidth="1"/>
    <col min="14343" max="14592" width="9.140625" style="72"/>
    <col min="14593" max="14593" width="80.85546875" style="72" customWidth="1"/>
    <col min="14594" max="14594" width="16.85546875" style="72" customWidth="1"/>
    <col min="14595" max="14595" width="12.42578125" style="72" customWidth="1"/>
    <col min="14596" max="14596" width="16.85546875" style="72" customWidth="1"/>
    <col min="14597" max="14597" width="14.140625" style="72" bestFit="1" customWidth="1"/>
    <col min="14598" max="14598" width="14.28515625" style="72" customWidth="1"/>
    <col min="14599" max="14848" width="9.140625" style="72"/>
    <col min="14849" max="14849" width="80.85546875" style="72" customWidth="1"/>
    <col min="14850" max="14850" width="16.85546875" style="72" customWidth="1"/>
    <col min="14851" max="14851" width="12.42578125" style="72" customWidth="1"/>
    <col min="14852" max="14852" width="16.85546875" style="72" customWidth="1"/>
    <col min="14853" max="14853" width="14.140625" style="72" bestFit="1" customWidth="1"/>
    <col min="14854" max="14854" width="14.28515625" style="72" customWidth="1"/>
    <col min="14855" max="15104" width="9.140625" style="72"/>
    <col min="15105" max="15105" width="80.85546875" style="72" customWidth="1"/>
    <col min="15106" max="15106" width="16.85546875" style="72" customWidth="1"/>
    <col min="15107" max="15107" width="12.42578125" style="72" customWidth="1"/>
    <col min="15108" max="15108" width="16.85546875" style="72" customWidth="1"/>
    <col min="15109" max="15109" width="14.140625" style="72" bestFit="1" customWidth="1"/>
    <col min="15110" max="15110" width="14.28515625" style="72" customWidth="1"/>
    <col min="15111" max="15360" width="9.140625" style="72"/>
    <col min="15361" max="15361" width="80.85546875" style="72" customWidth="1"/>
    <col min="15362" max="15362" width="16.85546875" style="72" customWidth="1"/>
    <col min="15363" max="15363" width="12.42578125" style="72" customWidth="1"/>
    <col min="15364" max="15364" width="16.85546875" style="72" customWidth="1"/>
    <col min="15365" max="15365" width="14.140625" style="72" bestFit="1" customWidth="1"/>
    <col min="15366" max="15366" width="14.28515625" style="72" customWidth="1"/>
    <col min="15367" max="15616" width="9.140625" style="72"/>
    <col min="15617" max="15617" width="80.85546875" style="72" customWidth="1"/>
    <col min="15618" max="15618" width="16.85546875" style="72" customWidth="1"/>
    <col min="15619" max="15619" width="12.42578125" style="72" customWidth="1"/>
    <col min="15620" max="15620" width="16.85546875" style="72" customWidth="1"/>
    <col min="15621" max="15621" width="14.140625" style="72" bestFit="1" customWidth="1"/>
    <col min="15622" max="15622" width="14.28515625" style="72" customWidth="1"/>
    <col min="15623" max="15872" width="9.140625" style="72"/>
    <col min="15873" max="15873" width="80.85546875" style="72" customWidth="1"/>
    <col min="15874" max="15874" width="16.85546875" style="72" customWidth="1"/>
    <col min="15875" max="15875" width="12.42578125" style="72" customWidth="1"/>
    <col min="15876" max="15876" width="16.85546875" style="72" customWidth="1"/>
    <col min="15877" max="15877" width="14.140625" style="72" bestFit="1" customWidth="1"/>
    <col min="15878" max="15878" width="14.28515625" style="72" customWidth="1"/>
    <col min="15879" max="16128" width="9.140625" style="72"/>
    <col min="16129" max="16129" width="80.85546875" style="72" customWidth="1"/>
    <col min="16130" max="16130" width="16.85546875" style="72" customWidth="1"/>
    <col min="16131" max="16131" width="12.42578125" style="72" customWidth="1"/>
    <col min="16132" max="16132" width="16.85546875" style="72" customWidth="1"/>
    <col min="16133" max="16133" width="14.140625" style="72" bestFit="1" customWidth="1"/>
    <col min="16134" max="16134" width="14.28515625" style="72" customWidth="1"/>
    <col min="16135" max="16384" width="9.140625" style="72"/>
  </cols>
  <sheetData>
    <row r="1" spans="1:10" ht="52.15" customHeight="1" x14ac:dyDescent="0.2">
      <c r="B1" s="26"/>
      <c r="C1" s="126" t="s">
        <v>672</v>
      </c>
      <c r="D1" s="126"/>
      <c r="E1" s="126"/>
    </row>
    <row r="2" spans="1:10" ht="35.25" customHeight="1" x14ac:dyDescent="0.25">
      <c r="A2" s="123" t="s">
        <v>673</v>
      </c>
      <c r="B2" s="123"/>
      <c r="C2" s="123"/>
      <c r="D2" s="123"/>
      <c r="E2" s="123"/>
      <c r="F2" s="92"/>
      <c r="G2" s="92"/>
      <c r="H2" s="92"/>
      <c r="I2" s="92"/>
      <c r="J2" s="92"/>
    </row>
    <row r="3" spans="1:10" x14ac:dyDescent="0.2">
      <c r="B3" s="31"/>
      <c r="C3" s="31"/>
      <c r="D3" s="73"/>
      <c r="E3" s="73" t="s">
        <v>51</v>
      </c>
    </row>
    <row r="4" spans="1:10" ht="63" x14ac:dyDescent="0.2">
      <c r="A4" s="68" t="s">
        <v>52</v>
      </c>
      <c r="B4" s="68" t="s">
        <v>55</v>
      </c>
      <c r="C4" s="68" t="s">
        <v>56</v>
      </c>
      <c r="D4" s="69" t="s">
        <v>669</v>
      </c>
      <c r="E4" s="67" t="s">
        <v>671</v>
      </c>
    </row>
    <row r="5" spans="1:10" x14ac:dyDescent="0.2">
      <c r="A5" s="35">
        <v>1</v>
      </c>
      <c r="B5" s="36">
        <v>2</v>
      </c>
      <c r="C5" s="36">
        <v>3</v>
      </c>
      <c r="D5" s="74">
        <v>4</v>
      </c>
      <c r="E5" s="91">
        <v>5</v>
      </c>
    </row>
    <row r="6" spans="1:10" s="76" customFormat="1" ht="15.75" x14ac:dyDescent="0.25">
      <c r="A6" s="37" t="s">
        <v>58</v>
      </c>
      <c r="B6" s="38"/>
      <c r="C6" s="38"/>
      <c r="D6" s="39">
        <f>D7+D25+D50+D56+D61+D78+D96+D101+D119+D127+D131+D145+D153+D167+D171+D178+D182+D140</f>
        <v>94828226.649999991</v>
      </c>
      <c r="E6" s="39">
        <f>E7+E25+E50+E56+E61+E78+E96+E101+E119+E127+E131+E145+E153+E167+E171+E178+E182+E140</f>
        <v>17880715.450000003</v>
      </c>
      <c r="F6" s="75"/>
    </row>
    <row r="7" spans="1:10" ht="31.5" x14ac:dyDescent="0.25">
      <c r="A7" s="77" t="s">
        <v>222</v>
      </c>
      <c r="B7" s="41" t="s">
        <v>223</v>
      </c>
      <c r="C7" s="41"/>
      <c r="D7" s="39">
        <f>D8</f>
        <v>2561403</v>
      </c>
      <c r="E7" s="39">
        <f>E8</f>
        <v>310730.58999999997</v>
      </c>
      <c r="F7" s="78"/>
      <c r="G7" s="78"/>
    </row>
    <row r="8" spans="1:10" ht="31.5" x14ac:dyDescent="0.25">
      <c r="A8" s="48" t="s">
        <v>224</v>
      </c>
      <c r="B8" s="42" t="s">
        <v>225</v>
      </c>
      <c r="C8" s="42"/>
      <c r="D8" s="44">
        <f>D9+D13+D21</f>
        <v>2561403</v>
      </c>
      <c r="E8" s="44">
        <f>E9+E13+E21</f>
        <v>310730.58999999997</v>
      </c>
    </row>
    <row r="9" spans="1:10" ht="30" customHeight="1" x14ac:dyDescent="0.25">
      <c r="A9" s="43" t="s">
        <v>231</v>
      </c>
      <c r="B9" s="42" t="s">
        <v>232</v>
      </c>
      <c r="C9" s="42"/>
      <c r="D9" s="44">
        <f t="shared" ref="D9:E11" si="0">D10</f>
        <v>104964</v>
      </c>
      <c r="E9" s="44">
        <f t="shared" si="0"/>
        <v>25957.15</v>
      </c>
    </row>
    <row r="10" spans="1:10" ht="48.75" customHeight="1" x14ac:dyDescent="0.25">
      <c r="A10" s="46" t="s">
        <v>233</v>
      </c>
      <c r="B10" s="42" t="s">
        <v>234</v>
      </c>
      <c r="C10" s="42"/>
      <c r="D10" s="44">
        <f t="shared" si="0"/>
        <v>104964</v>
      </c>
      <c r="E10" s="44">
        <f t="shared" si="0"/>
        <v>25957.15</v>
      </c>
    </row>
    <row r="11" spans="1:10" ht="15.75" x14ac:dyDescent="0.25">
      <c r="A11" s="46" t="s">
        <v>235</v>
      </c>
      <c r="B11" s="42" t="s">
        <v>234</v>
      </c>
      <c r="C11" s="42" t="s">
        <v>9</v>
      </c>
      <c r="D11" s="44">
        <f t="shared" si="0"/>
        <v>104964</v>
      </c>
      <c r="E11" s="44">
        <f t="shared" si="0"/>
        <v>25957.15</v>
      </c>
    </row>
    <row r="12" spans="1:10" ht="15.75" x14ac:dyDescent="0.25">
      <c r="A12" s="46" t="s">
        <v>236</v>
      </c>
      <c r="B12" s="42" t="s">
        <v>234</v>
      </c>
      <c r="C12" s="42" t="s">
        <v>7</v>
      </c>
      <c r="D12" s="44">
        <v>104964</v>
      </c>
      <c r="E12" s="44">
        <v>25957.15</v>
      </c>
    </row>
    <row r="13" spans="1:10" ht="31.5" x14ac:dyDescent="0.25">
      <c r="A13" s="43" t="s">
        <v>239</v>
      </c>
      <c r="B13" s="59" t="s">
        <v>240</v>
      </c>
      <c r="C13" s="42"/>
      <c r="D13" s="44">
        <f>D14</f>
        <v>556640</v>
      </c>
      <c r="E13" s="44">
        <f>E14</f>
        <v>28794.39</v>
      </c>
    </row>
    <row r="14" spans="1:10" ht="15.75" x14ac:dyDescent="0.25">
      <c r="A14" s="43" t="s">
        <v>41</v>
      </c>
      <c r="B14" s="45" t="s">
        <v>241</v>
      </c>
      <c r="C14" s="42"/>
      <c r="D14" s="44">
        <f>D15+D17+D19</f>
        <v>556640</v>
      </c>
      <c r="E14" s="44">
        <f>E15+E17+E19</f>
        <v>28794.39</v>
      </c>
    </row>
    <row r="15" spans="1:10" ht="15.75" x14ac:dyDescent="0.25">
      <c r="A15" s="9" t="s">
        <v>69</v>
      </c>
      <c r="B15" s="5" t="s">
        <v>241</v>
      </c>
      <c r="C15" s="5" t="s">
        <v>70</v>
      </c>
      <c r="D15" s="8">
        <f>D16</f>
        <v>60000</v>
      </c>
      <c r="E15" s="8">
        <f>E16</f>
        <v>0</v>
      </c>
    </row>
    <row r="16" spans="1:10" ht="15.75" x14ac:dyDescent="0.25">
      <c r="A16" s="15" t="s">
        <v>71</v>
      </c>
      <c r="B16" s="5" t="s">
        <v>241</v>
      </c>
      <c r="C16" s="5" t="s">
        <v>72</v>
      </c>
      <c r="D16" s="8">
        <v>60000</v>
      </c>
      <c r="E16" s="91"/>
    </row>
    <row r="17" spans="1:5" ht="15.75" x14ac:dyDescent="0.25">
      <c r="A17" s="46" t="s">
        <v>88</v>
      </c>
      <c r="B17" s="45" t="s">
        <v>241</v>
      </c>
      <c r="C17" s="42" t="s">
        <v>89</v>
      </c>
      <c r="D17" s="44">
        <f>D18</f>
        <v>10000</v>
      </c>
      <c r="E17" s="44">
        <f>E18</f>
        <v>0</v>
      </c>
    </row>
    <row r="18" spans="1:5" ht="31.5" x14ac:dyDescent="0.25">
      <c r="A18" s="60" t="s">
        <v>242</v>
      </c>
      <c r="B18" s="45" t="s">
        <v>241</v>
      </c>
      <c r="C18" s="42" t="s">
        <v>243</v>
      </c>
      <c r="D18" s="44">
        <v>10000</v>
      </c>
      <c r="E18" s="44"/>
    </row>
    <row r="19" spans="1:5" ht="31.5" x14ac:dyDescent="0.25">
      <c r="A19" s="46" t="s">
        <v>244</v>
      </c>
      <c r="B19" s="45" t="s">
        <v>241</v>
      </c>
      <c r="C19" s="42" t="s">
        <v>245</v>
      </c>
      <c r="D19" s="44">
        <f>D20</f>
        <v>486640</v>
      </c>
      <c r="E19" s="44">
        <f>E20</f>
        <v>28794.39</v>
      </c>
    </row>
    <row r="20" spans="1:5" ht="31.5" x14ac:dyDescent="0.25">
      <c r="A20" s="46" t="s">
        <v>246</v>
      </c>
      <c r="B20" s="45" t="s">
        <v>241</v>
      </c>
      <c r="C20" s="42" t="s">
        <v>247</v>
      </c>
      <c r="D20" s="44">
        <v>486640</v>
      </c>
      <c r="E20" s="44">
        <v>28794.39</v>
      </c>
    </row>
    <row r="21" spans="1:5" ht="33" customHeight="1" x14ac:dyDescent="0.25">
      <c r="A21" s="48" t="s">
        <v>226</v>
      </c>
      <c r="B21" s="42" t="s">
        <v>227</v>
      </c>
      <c r="C21" s="42"/>
      <c r="D21" s="44">
        <f t="shared" ref="D21:E23" si="1">D22</f>
        <v>1899799</v>
      </c>
      <c r="E21" s="44">
        <f t="shared" si="1"/>
        <v>255979.05</v>
      </c>
    </row>
    <row r="22" spans="1:5" ht="31.5" x14ac:dyDescent="0.25">
      <c r="A22" s="48" t="s">
        <v>38</v>
      </c>
      <c r="B22" s="42" t="s">
        <v>228</v>
      </c>
      <c r="C22" s="42"/>
      <c r="D22" s="44">
        <f t="shared" si="1"/>
        <v>1899799</v>
      </c>
      <c r="E22" s="44">
        <f t="shared" si="1"/>
        <v>255979.05</v>
      </c>
    </row>
    <row r="23" spans="1:5" ht="15.75" x14ac:dyDescent="0.25">
      <c r="A23" s="48" t="s">
        <v>88</v>
      </c>
      <c r="B23" s="42" t="s">
        <v>228</v>
      </c>
      <c r="C23" s="42" t="s">
        <v>89</v>
      </c>
      <c r="D23" s="44">
        <f t="shared" si="1"/>
        <v>1899799</v>
      </c>
      <c r="E23" s="44">
        <f t="shared" si="1"/>
        <v>255979.05</v>
      </c>
    </row>
    <row r="24" spans="1:5" ht="15.75" x14ac:dyDescent="0.25">
      <c r="A24" s="48" t="s">
        <v>229</v>
      </c>
      <c r="B24" s="42" t="s">
        <v>228</v>
      </c>
      <c r="C24" s="42" t="s">
        <v>2</v>
      </c>
      <c r="D24" s="44">
        <v>1899799</v>
      </c>
      <c r="E24" s="44">
        <v>255979.05</v>
      </c>
    </row>
    <row r="25" spans="1:5" ht="50.25" customHeight="1" x14ac:dyDescent="0.25">
      <c r="A25" s="79" t="s">
        <v>297</v>
      </c>
      <c r="B25" s="80" t="s">
        <v>63</v>
      </c>
      <c r="C25" s="41"/>
      <c r="D25" s="39">
        <f>D26+D31+D34+D44</f>
        <v>21157397.43</v>
      </c>
      <c r="E25" s="39">
        <f>E26+E31+E34+E44</f>
        <v>4664288.51</v>
      </c>
    </row>
    <row r="26" spans="1:5" ht="15.75" x14ac:dyDescent="0.25">
      <c r="A26" s="43" t="s">
        <v>12</v>
      </c>
      <c r="B26" s="45" t="s">
        <v>75</v>
      </c>
      <c r="C26" s="42"/>
      <c r="D26" s="44">
        <f>D27+D29</f>
        <v>16940938.43</v>
      </c>
      <c r="E26" s="44">
        <f>E27+E29</f>
        <v>3803774.6</v>
      </c>
    </row>
    <row r="27" spans="1:5" ht="47.25" customHeight="1" x14ac:dyDescent="0.25">
      <c r="A27" s="43" t="s">
        <v>65</v>
      </c>
      <c r="B27" s="45" t="s">
        <v>75</v>
      </c>
      <c r="C27" s="45" t="s">
        <v>66</v>
      </c>
      <c r="D27" s="44">
        <f>D28</f>
        <v>15629538.43</v>
      </c>
      <c r="E27" s="44">
        <f>E28</f>
        <v>3622163.48</v>
      </c>
    </row>
    <row r="28" spans="1:5" ht="16.5" customHeight="1" x14ac:dyDescent="0.25">
      <c r="A28" s="43" t="s">
        <v>67</v>
      </c>
      <c r="B28" s="45" t="s">
        <v>75</v>
      </c>
      <c r="C28" s="45" t="s">
        <v>68</v>
      </c>
      <c r="D28" s="44">
        <v>15629538.43</v>
      </c>
      <c r="E28" s="44">
        <v>3622163.48</v>
      </c>
    </row>
    <row r="29" spans="1:5" ht="16.5" customHeight="1" x14ac:dyDescent="0.25">
      <c r="A29" s="43" t="s">
        <v>69</v>
      </c>
      <c r="B29" s="45" t="s">
        <v>75</v>
      </c>
      <c r="C29" s="45" t="s">
        <v>70</v>
      </c>
      <c r="D29" s="44">
        <f>D30</f>
        <v>1311400</v>
      </c>
      <c r="E29" s="44">
        <f>E30</f>
        <v>181611.12</v>
      </c>
    </row>
    <row r="30" spans="1:5" ht="31.5" x14ac:dyDescent="0.25">
      <c r="A30" s="43" t="s">
        <v>71</v>
      </c>
      <c r="B30" s="45" t="s">
        <v>75</v>
      </c>
      <c r="C30" s="45" t="s">
        <v>72</v>
      </c>
      <c r="D30" s="44">
        <v>1311400</v>
      </c>
      <c r="E30" s="44">
        <v>181611.12</v>
      </c>
    </row>
    <row r="31" spans="1:5" ht="31.5" x14ac:dyDescent="0.25">
      <c r="A31" s="46" t="s">
        <v>47</v>
      </c>
      <c r="B31" s="45" t="s">
        <v>76</v>
      </c>
      <c r="C31" s="42"/>
      <c r="D31" s="44">
        <f>D32</f>
        <v>1159881</v>
      </c>
      <c r="E31" s="44">
        <f>E32</f>
        <v>353255.55</v>
      </c>
    </row>
    <row r="32" spans="1:5" ht="46.5" customHeight="1" x14ac:dyDescent="0.25">
      <c r="A32" s="43" t="s">
        <v>65</v>
      </c>
      <c r="B32" s="45" t="s">
        <v>76</v>
      </c>
      <c r="C32" s="45" t="s">
        <v>66</v>
      </c>
      <c r="D32" s="44">
        <f>D33</f>
        <v>1159881</v>
      </c>
      <c r="E32" s="44">
        <f>E33</f>
        <v>353255.55</v>
      </c>
    </row>
    <row r="33" spans="1:5" ht="16.5" customHeight="1" x14ac:dyDescent="0.25">
      <c r="A33" s="43" t="s">
        <v>67</v>
      </c>
      <c r="B33" s="45" t="s">
        <v>76</v>
      </c>
      <c r="C33" s="45" t="s">
        <v>68</v>
      </c>
      <c r="D33" s="44">
        <v>1159881</v>
      </c>
      <c r="E33" s="44">
        <v>353255.55</v>
      </c>
    </row>
    <row r="34" spans="1:5" ht="15.75" x14ac:dyDescent="0.25">
      <c r="A34" s="43" t="s">
        <v>17</v>
      </c>
      <c r="B34" s="45" t="s">
        <v>86</v>
      </c>
      <c r="C34" s="45"/>
      <c r="D34" s="44">
        <f>D37+D39+D35+D41</f>
        <v>1970146</v>
      </c>
      <c r="E34" s="44">
        <f>E37+E39+E35+E41</f>
        <v>241150.56</v>
      </c>
    </row>
    <row r="35" spans="1:5" ht="15.75" x14ac:dyDescent="0.25">
      <c r="A35" s="43" t="s">
        <v>87</v>
      </c>
      <c r="B35" s="45" t="s">
        <v>86</v>
      </c>
      <c r="C35" s="45" t="s">
        <v>66</v>
      </c>
      <c r="D35" s="44">
        <f>D36</f>
        <v>400146</v>
      </c>
      <c r="E35" s="44">
        <f>E36</f>
        <v>56070.559999999998</v>
      </c>
    </row>
    <row r="36" spans="1:5" ht="16.5" customHeight="1" x14ac:dyDescent="0.25">
      <c r="A36" s="43" t="s">
        <v>67</v>
      </c>
      <c r="B36" s="45" t="s">
        <v>86</v>
      </c>
      <c r="C36" s="45" t="s">
        <v>68</v>
      </c>
      <c r="D36" s="44">
        <v>400146</v>
      </c>
      <c r="E36" s="44">
        <v>56070.559999999998</v>
      </c>
    </row>
    <row r="37" spans="1:5" ht="16.5" customHeight="1" x14ac:dyDescent="0.25">
      <c r="A37" s="43" t="s">
        <v>69</v>
      </c>
      <c r="B37" s="45" t="s">
        <v>86</v>
      </c>
      <c r="C37" s="45" t="s">
        <v>70</v>
      </c>
      <c r="D37" s="44">
        <f>D38</f>
        <v>437500</v>
      </c>
      <c r="E37" s="44">
        <f>E38</f>
        <v>139008</v>
      </c>
    </row>
    <row r="38" spans="1:5" ht="31.5" x14ac:dyDescent="0.25">
      <c r="A38" s="43" t="s">
        <v>71</v>
      </c>
      <c r="B38" s="45" t="s">
        <v>86</v>
      </c>
      <c r="C38" s="45" t="s">
        <v>72</v>
      </c>
      <c r="D38" s="44">
        <v>437500</v>
      </c>
      <c r="E38" s="44">
        <v>139008</v>
      </c>
    </row>
    <row r="39" spans="1:5" ht="15.75" x14ac:dyDescent="0.25">
      <c r="A39" s="43" t="s">
        <v>88</v>
      </c>
      <c r="B39" s="45" t="s">
        <v>86</v>
      </c>
      <c r="C39" s="45" t="s">
        <v>89</v>
      </c>
      <c r="D39" s="44">
        <f>D40</f>
        <v>67500</v>
      </c>
      <c r="E39" s="44">
        <f>E40</f>
        <v>0</v>
      </c>
    </row>
    <row r="40" spans="1:5" ht="15.75" x14ac:dyDescent="0.25">
      <c r="A40" s="43" t="s">
        <v>90</v>
      </c>
      <c r="B40" s="45" t="s">
        <v>86</v>
      </c>
      <c r="C40" s="45" t="s">
        <v>4</v>
      </c>
      <c r="D40" s="44">
        <v>67500</v>
      </c>
      <c r="E40" s="44"/>
    </row>
    <row r="41" spans="1:5" ht="15.75" x14ac:dyDescent="0.25">
      <c r="A41" s="43" t="s">
        <v>82</v>
      </c>
      <c r="B41" s="45" t="s">
        <v>86</v>
      </c>
      <c r="C41" s="45" t="s">
        <v>83</v>
      </c>
      <c r="D41" s="44">
        <f>D43+D42</f>
        <v>1065000</v>
      </c>
      <c r="E41" s="44">
        <f>E43+E42</f>
        <v>46072</v>
      </c>
    </row>
    <row r="42" spans="1:5" ht="15.75" x14ac:dyDescent="0.25">
      <c r="A42" s="111" t="s">
        <v>656</v>
      </c>
      <c r="B42" s="45" t="s">
        <v>86</v>
      </c>
      <c r="C42" s="45" t="s">
        <v>655</v>
      </c>
      <c r="D42" s="44">
        <v>1015000</v>
      </c>
      <c r="E42" s="44"/>
    </row>
    <row r="43" spans="1:5" ht="15.75" x14ac:dyDescent="0.25">
      <c r="A43" s="43" t="s">
        <v>91</v>
      </c>
      <c r="B43" s="45" t="s">
        <v>86</v>
      </c>
      <c r="C43" s="45" t="s">
        <v>92</v>
      </c>
      <c r="D43" s="44">
        <v>50000</v>
      </c>
      <c r="E43" s="44">
        <v>46072</v>
      </c>
    </row>
    <row r="44" spans="1:5" ht="15.75" x14ac:dyDescent="0.25">
      <c r="A44" s="4" t="s">
        <v>12</v>
      </c>
      <c r="B44" s="5" t="s">
        <v>63</v>
      </c>
      <c r="C44" s="5"/>
      <c r="D44" s="8">
        <f>D45</f>
        <v>1086432</v>
      </c>
      <c r="E44" s="44">
        <f>E45</f>
        <v>266107.8</v>
      </c>
    </row>
    <row r="45" spans="1:5" ht="47.25" x14ac:dyDescent="0.25">
      <c r="A45" s="4" t="s">
        <v>65</v>
      </c>
      <c r="B45" s="5" t="s">
        <v>64</v>
      </c>
      <c r="C45" s="5"/>
      <c r="D45" s="8">
        <f>D46+D48</f>
        <v>1086432</v>
      </c>
      <c r="E45" s="44">
        <f>E46+E48</f>
        <v>266107.8</v>
      </c>
    </row>
    <row r="46" spans="1:5" ht="15.75" x14ac:dyDescent="0.25">
      <c r="A46" s="4" t="s">
        <v>67</v>
      </c>
      <c r="B46" s="5" t="s">
        <v>64</v>
      </c>
      <c r="C46" s="5" t="s">
        <v>66</v>
      </c>
      <c r="D46" s="8">
        <f>D47</f>
        <v>1064432</v>
      </c>
      <c r="E46" s="44">
        <f>E47</f>
        <v>266107.8</v>
      </c>
    </row>
    <row r="47" spans="1:5" ht="15.75" x14ac:dyDescent="0.25">
      <c r="A47" s="4" t="s">
        <v>69</v>
      </c>
      <c r="B47" s="5" t="s">
        <v>64</v>
      </c>
      <c r="C47" s="5" t="s">
        <v>68</v>
      </c>
      <c r="D47" s="8">
        <v>1064432</v>
      </c>
      <c r="E47" s="44">
        <v>266107.8</v>
      </c>
    </row>
    <row r="48" spans="1:5" ht="31.5" x14ac:dyDescent="0.25">
      <c r="A48" s="4" t="s">
        <v>71</v>
      </c>
      <c r="B48" s="5" t="s">
        <v>64</v>
      </c>
      <c r="C48" s="5" t="s">
        <v>70</v>
      </c>
      <c r="D48" s="8">
        <f>D49</f>
        <v>22000</v>
      </c>
      <c r="E48" s="44">
        <f>E49</f>
        <v>0</v>
      </c>
    </row>
    <row r="49" spans="1:5" ht="31.5" x14ac:dyDescent="0.25">
      <c r="A49" s="43" t="s">
        <v>71</v>
      </c>
      <c r="B49" s="5" t="s">
        <v>64</v>
      </c>
      <c r="C49" s="5" t="s">
        <v>72</v>
      </c>
      <c r="D49" s="8">
        <v>22000</v>
      </c>
      <c r="E49" s="44"/>
    </row>
    <row r="50" spans="1:5" ht="28.5" customHeight="1" x14ac:dyDescent="0.25">
      <c r="A50" s="40" t="s">
        <v>166</v>
      </c>
      <c r="B50" s="41" t="s">
        <v>167</v>
      </c>
      <c r="C50" s="41"/>
      <c r="D50" s="39">
        <f>D51</f>
        <v>555000</v>
      </c>
      <c r="E50" s="39">
        <f>E51</f>
        <v>80386.539999999994</v>
      </c>
    </row>
    <row r="51" spans="1:5" ht="16.5" customHeight="1" x14ac:dyDescent="0.25">
      <c r="A51" s="46" t="s">
        <v>168</v>
      </c>
      <c r="B51" s="42" t="s">
        <v>169</v>
      </c>
      <c r="C51" s="42"/>
      <c r="D51" s="44">
        <f>D53</f>
        <v>555000</v>
      </c>
      <c r="E51" s="44">
        <f>E53</f>
        <v>80386.539999999994</v>
      </c>
    </row>
    <row r="52" spans="1:5" ht="31.5" x14ac:dyDescent="0.25">
      <c r="A52" s="46" t="s">
        <v>170</v>
      </c>
      <c r="B52" s="42" t="s">
        <v>171</v>
      </c>
      <c r="C52" s="42"/>
      <c r="D52" s="44">
        <f t="shared" ref="D52:E54" si="2">D53</f>
        <v>555000</v>
      </c>
      <c r="E52" s="44">
        <f t="shared" si="2"/>
        <v>80386.539999999994</v>
      </c>
    </row>
    <row r="53" spans="1:5" ht="16.5" customHeight="1" x14ac:dyDescent="0.25">
      <c r="A53" s="46" t="s">
        <v>29</v>
      </c>
      <c r="B53" s="42" t="s">
        <v>172</v>
      </c>
      <c r="C53" s="42"/>
      <c r="D53" s="44">
        <f t="shared" si="2"/>
        <v>555000</v>
      </c>
      <c r="E53" s="44">
        <f t="shared" si="2"/>
        <v>80386.539999999994</v>
      </c>
    </row>
    <row r="54" spans="1:5" ht="16.5" customHeight="1" x14ac:dyDescent="0.25">
      <c r="A54" s="48" t="s">
        <v>69</v>
      </c>
      <c r="B54" s="42" t="s">
        <v>172</v>
      </c>
      <c r="C54" s="42" t="s">
        <v>70</v>
      </c>
      <c r="D54" s="44">
        <f t="shared" si="2"/>
        <v>555000</v>
      </c>
      <c r="E54" s="44">
        <f t="shared" si="2"/>
        <v>80386.539999999994</v>
      </c>
    </row>
    <row r="55" spans="1:5" ht="31.5" x14ac:dyDescent="0.25">
      <c r="A55" s="48" t="s">
        <v>71</v>
      </c>
      <c r="B55" s="42" t="s">
        <v>172</v>
      </c>
      <c r="C55" s="42" t="s">
        <v>72</v>
      </c>
      <c r="D55" s="44">
        <v>555000</v>
      </c>
      <c r="E55" s="44">
        <v>80386.539999999994</v>
      </c>
    </row>
    <row r="56" spans="1:5" ht="31.5" x14ac:dyDescent="0.25">
      <c r="A56" s="77" t="s">
        <v>200</v>
      </c>
      <c r="B56" s="7" t="s">
        <v>201</v>
      </c>
      <c r="C56" s="81"/>
      <c r="D56" s="39">
        <f t="shared" ref="D56:E59" si="3">D57</f>
        <v>25000</v>
      </c>
      <c r="E56" s="39">
        <f t="shared" si="3"/>
        <v>0</v>
      </c>
    </row>
    <row r="57" spans="1:5" ht="47.25" x14ac:dyDescent="0.25">
      <c r="A57" s="48" t="s">
        <v>202</v>
      </c>
      <c r="B57" s="5" t="s">
        <v>203</v>
      </c>
      <c r="C57" s="18"/>
      <c r="D57" s="44">
        <f t="shared" si="3"/>
        <v>25000</v>
      </c>
      <c r="E57" s="44">
        <f t="shared" si="3"/>
        <v>0</v>
      </c>
    </row>
    <row r="58" spans="1:5" ht="16.5" customHeight="1" x14ac:dyDescent="0.25">
      <c r="A58" s="48" t="s">
        <v>49</v>
      </c>
      <c r="B58" s="5" t="s">
        <v>204</v>
      </c>
      <c r="C58" s="42"/>
      <c r="D58" s="44">
        <f t="shared" si="3"/>
        <v>25000</v>
      </c>
      <c r="E58" s="44">
        <f t="shared" si="3"/>
        <v>0</v>
      </c>
    </row>
    <row r="59" spans="1:5" ht="46.5" customHeight="1" x14ac:dyDescent="0.25">
      <c r="A59" s="48" t="s">
        <v>65</v>
      </c>
      <c r="B59" s="5" t="s">
        <v>204</v>
      </c>
      <c r="C59" s="42" t="s">
        <v>66</v>
      </c>
      <c r="D59" s="44">
        <f t="shared" si="3"/>
        <v>25000</v>
      </c>
      <c r="E59" s="44">
        <f t="shared" si="3"/>
        <v>0</v>
      </c>
    </row>
    <row r="60" spans="1:5" ht="15.75" x14ac:dyDescent="0.25">
      <c r="A60" s="48" t="s">
        <v>87</v>
      </c>
      <c r="B60" s="5" t="s">
        <v>204</v>
      </c>
      <c r="C60" s="42" t="s">
        <v>98</v>
      </c>
      <c r="D60" s="44">
        <v>25000</v>
      </c>
      <c r="E60" s="44"/>
    </row>
    <row r="61" spans="1:5" ht="34.5" customHeight="1" x14ac:dyDescent="0.25">
      <c r="A61" s="77" t="s">
        <v>126</v>
      </c>
      <c r="B61" s="41" t="s">
        <v>114</v>
      </c>
      <c r="C61" s="41"/>
      <c r="D61" s="39">
        <f>D62+D66+D74</f>
        <v>1027200</v>
      </c>
      <c r="E61" s="39">
        <f>E62+E66+E74</f>
        <v>136040.56</v>
      </c>
    </row>
    <row r="62" spans="1:5" ht="15.75" x14ac:dyDescent="0.25">
      <c r="A62" s="48" t="s">
        <v>115</v>
      </c>
      <c r="B62" s="5" t="s">
        <v>116</v>
      </c>
      <c r="C62" s="5"/>
      <c r="D62" s="12">
        <f t="shared" ref="D62:E64" si="4">D63</f>
        <v>50000</v>
      </c>
      <c r="E62" s="44">
        <f t="shared" si="4"/>
        <v>0</v>
      </c>
    </row>
    <row r="63" spans="1:5" ht="15.75" x14ac:dyDescent="0.25">
      <c r="A63" s="48" t="s">
        <v>20</v>
      </c>
      <c r="B63" s="5" t="s">
        <v>117</v>
      </c>
      <c r="C63" s="5" t="s">
        <v>53</v>
      </c>
      <c r="D63" s="12">
        <f t="shared" si="4"/>
        <v>50000</v>
      </c>
      <c r="E63" s="44">
        <f t="shared" si="4"/>
        <v>0</v>
      </c>
    </row>
    <row r="64" spans="1:5" ht="15.75" x14ac:dyDescent="0.25">
      <c r="A64" s="48" t="s">
        <v>69</v>
      </c>
      <c r="B64" s="5" t="s">
        <v>117</v>
      </c>
      <c r="C64" s="5" t="s">
        <v>70</v>
      </c>
      <c r="D64" s="12">
        <f t="shared" si="4"/>
        <v>50000</v>
      </c>
      <c r="E64" s="44">
        <f t="shared" si="4"/>
        <v>0</v>
      </c>
    </row>
    <row r="65" spans="1:5" ht="31.5" x14ac:dyDescent="0.25">
      <c r="A65" s="48" t="s">
        <v>71</v>
      </c>
      <c r="B65" s="5" t="s">
        <v>117</v>
      </c>
      <c r="C65" s="5" t="s">
        <v>72</v>
      </c>
      <c r="D65" s="12">
        <v>50000</v>
      </c>
      <c r="E65" s="44"/>
    </row>
    <row r="66" spans="1:5" ht="15.75" x14ac:dyDescent="0.25">
      <c r="A66" s="48" t="s">
        <v>127</v>
      </c>
      <c r="B66" s="5" t="s">
        <v>128</v>
      </c>
      <c r="C66" s="10"/>
      <c r="D66" s="14">
        <f>D67</f>
        <v>887200</v>
      </c>
      <c r="E66" s="44">
        <f>E67</f>
        <v>136040.56</v>
      </c>
    </row>
    <row r="67" spans="1:5" ht="15.75" x14ac:dyDescent="0.25">
      <c r="A67" s="48" t="s">
        <v>129</v>
      </c>
      <c r="B67" s="5" t="s">
        <v>130</v>
      </c>
      <c r="C67" s="10"/>
      <c r="D67" s="14">
        <f>D68+D71</f>
        <v>887200</v>
      </c>
      <c r="E67" s="44">
        <f>E68+E71</f>
        <v>136040.56</v>
      </c>
    </row>
    <row r="68" spans="1:5" ht="15.75" x14ac:dyDescent="0.25">
      <c r="A68" s="48" t="s">
        <v>131</v>
      </c>
      <c r="B68" s="5" t="s">
        <v>132</v>
      </c>
      <c r="C68" s="10" t="s">
        <v>53</v>
      </c>
      <c r="D68" s="14">
        <f>D69</f>
        <v>537200</v>
      </c>
      <c r="E68" s="44">
        <f>E69</f>
        <v>19374.560000000001</v>
      </c>
    </row>
    <row r="69" spans="1:5" ht="15.75" x14ac:dyDescent="0.25">
      <c r="A69" s="48" t="s">
        <v>69</v>
      </c>
      <c r="B69" s="5" t="s">
        <v>132</v>
      </c>
      <c r="C69" s="10" t="s">
        <v>70</v>
      </c>
      <c r="D69" s="14">
        <f>D70</f>
        <v>537200</v>
      </c>
      <c r="E69" s="44">
        <f>E70</f>
        <v>19374.560000000001</v>
      </c>
    </row>
    <row r="70" spans="1:5" ht="31.5" x14ac:dyDescent="0.25">
      <c r="A70" s="48" t="s">
        <v>71</v>
      </c>
      <c r="B70" s="5" t="s">
        <v>132</v>
      </c>
      <c r="C70" s="10" t="s">
        <v>72</v>
      </c>
      <c r="D70" s="14">
        <v>537200</v>
      </c>
      <c r="E70" s="44">
        <v>19374.560000000001</v>
      </c>
    </row>
    <row r="71" spans="1:5" ht="15.75" x14ac:dyDescent="0.25">
      <c r="A71" s="48" t="s">
        <v>22</v>
      </c>
      <c r="B71" s="5" t="s">
        <v>133</v>
      </c>
      <c r="C71" s="5"/>
      <c r="D71" s="13">
        <f>D72</f>
        <v>350000</v>
      </c>
      <c r="E71" s="44">
        <f>E72</f>
        <v>116666</v>
      </c>
    </row>
    <row r="72" spans="1:5" ht="15.75" x14ac:dyDescent="0.25">
      <c r="A72" s="48" t="s">
        <v>69</v>
      </c>
      <c r="B72" s="5" t="s">
        <v>133</v>
      </c>
      <c r="C72" s="5" t="s">
        <v>70</v>
      </c>
      <c r="D72" s="13">
        <f>D73</f>
        <v>350000</v>
      </c>
      <c r="E72" s="44">
        <f>E73</f>
        <v>116666</v>
      </c>
    </row>
    <row r="73" spans="1:5" ht="31.5" x14ac:dyDescent="0.25">
      <c r="A73" s="48" t="s">
        <v>134</v>
      </c>
      <c r="B73" s="5" t="s">
        <v>133</v>
      </c>
      <c r="C73" s="5" t="s">
        <v>72</v>
      </c>
      <c r="D73" s="13">
        <v>350000</v>
      </c>
      <c r="E73" s="44">
        <v>116666</v>
      </c>
    </row>
    <row r="74" spans="1:5" ht="63" x14ac:dyDescent="0.25">
      <c r="A74" s="48" t="s">
        <v>121</v>
      </c>
      <c r="B74" s="5" t="s">
        <v>122</v>
      </c>
      <c r="C74" s="5"/>
      <c r="D74" s="13">
        <f t="shared" ref="D74:E76" si="5">D75</f>
        <v>90000</v>
      </c>
      <c r="E74" s="44">
        <f t="shared" si="5"/>
        <v>0</v>
      </c>
    </row>
    <row r="75" spans="1:5" ht="34.5" customHeight="1" x14ac:dyDescent="0.25">
      <c r="A75" s="48" t="s">
        <v>123</v>
      </c>
      <c r="B75" s="5" t="s">
        <v>124</v>
      </c>
      <c r="C75" s="5"/>
      <c r="D75" s="13">
        <f t="shared" si="5"/>
        <v>90000</v>
      </c>
      <c r="E75" s="44">
        <f t="shared" si="5"/>
        <v>0</v>
      </c>
    </row>
    <row r="76" spans="1:5" ht="15.75" x14ac:dyDescent="0.25">
      <c r="A76" s="48" t="s">
        <v>69</v>
      </c>
      <c r="B76" s="5" t="s">
        <v>124</v>
      </c>
      <c r="C76" s="5">
        <v>200</v>
      </c>
      <c r="D76" s="13">
        <f t="shared" si="5"/>
        <v>90000</v>
      </c>
      <c r="E76" s="44">
        <f t="shared" si="5"/>
        <v>0</v>
      </c>
    </row>
    <row r="77" spans="1:5" ht="34.5" customHeight="1" x14ac:dyDescent="0.25">
      <c r="A77" s="48" t="s">
        <v>71</v>
      </c>
      <c r="B77" s="5" t="s">
        <v>124</v>
      </c>
      <c r="C77" s="5">
        <v>240</v>
      </c>
      <c r="D77" s="13">
        <v>90000</v>
      </c>
      <c r="E77" s="44"/>
    </row>
    <row r="78" spans="1:5" s="76" customFormat="1" ht="31.5" x14ac:dyDescent="0.25">
      <c r="A78" s="79" t="s">
        <v>205</v>
      </c>
      <c r="B78" s="80" t="s">
        <v>206</v>
      </c>
      <c r="C78" s="82"/>
      <c r="D78" s="39">
        <f>D79+D91</f>
        <v>19032723.760000002</v>
      </c>
      <c r="E78" s="39">
        <f>E79+E91</f>
        <v>3932426.5300000003</v>
      </c>
    </row>
    <row r="79" spans="1:5" s="76" customFormat="1" ht="15.75" x14ac:dyDescent="0.25">
      <c r="A79" s="43" t="s">
        <v>207</v>
      </c>
      <c r="B79" s="45" t="s">
        <v>209</v>
      </c>
      <c r="C79" s="45"/>
      <c r="D79" s="44">
        <f>D80+D86</f>
        <v>18478423.760000002</v>
      </c>
      <c r="E79" s="44">
        <f>E80+E86</f>
        <v>3932426.5300000003</v>
      </c>
    </row>
    <row r="80" spans="1:5" s="76" customFormat="1" ht="31.5" x14ac:dyDescent="0.25">
      <c r="A80" s="4" t="s">
        <v>210</v>
      </c>
      <c r="B80" s="5" t="s">
        <v>211</v>
      </c>
      <c r="C80" s="5"/>
      <c r="D80" s="8">
        <f>D81</f>
        <v>16774582</v>
      </c>
      <c r="E80" s="8">
        <f>E81</f>
        <v>3517033.08</v>
      </c>
    </row>
    <row r="81" spans="1:5" s="76" customFormat="1" ht="31.5" x14ac:dyDescent="0.25">
      <c r="A81" s="43" t="s">
        <v>44</v>
      </c>
      <c r="B81" s="55" t="s">
        <v>212</v>
      </c>
      <c r="C81" s="49" t="s">
        <v>53</v>
      </c>
      <c r="D81" s="44">
        <f>D82+D84</f>
        <v>16774582</v>
      </c>
      <c r="E81" s="44">
        <f>E82+E84</f>
        <v>3517033.08</v>
      </c>
    </row>
    <row r="82" spans="1:5" s="76" customFormat="1" ht="44.25" customHeight="1" x14ac:dyDescent="0.25">
      <c r="A82" s="48" t="s">
        <v>65</v>
      </c>
      <c r="B82" s="55" t="s">
        <v>212</v>
      </c>
      <c r="C82" s="49" t="s">
        <v>66</v>
      </c>
      <c r="D82" s="44">
        <f>D83</f>
        <v>13938576</v>
      </c>
      <c r="E82" s="44">
        <f>E83</f>
        <v>3305938.85</v>
      </c>
    </row>
    <row r="83" spans="1:5" s="76" customFormat="1" ht="15.75" x14ac:dyDescent="0.25">
      <c r="A83" s="48" t="s">
        <v>87</v>
      </c>
      <c r="B83" s="55" t="s">
        <v>212</v>
      </c>
      <c r="C83" s="49" t="s">
        <v>98</v>
      </c>
      <c r="D83" s="44">
        <v>13938576</v>
      </c>
      <c r="E83" s="44">
        <v>3305938.85</v>
      </c>
    </row>
    <row r="84" spans="1:5" s="76" customFormat="1" ht="16.5" customHeight="1" x14ac:dyDescent="0.25">
      <c r="A84" s="48" t="s">
        <v>69</v>
      </c>
      <c r="B84" s="55" t="s">
        <v>212</v>
      </c>
      <c r="C84" s="49" t="s">
        <v>70</v>
      </c>
      <c r="D84" s="44">
        <f>D85</f>
        <v>2836006</v>
      </c>
      <c r="E84" s="44">
        <f>E85</f>
        <v>211094.23</v>
      </c>
    </row>
    <row r="85" spans="1:5" s="76" customFormat="1" ht="31.5" x14ac:dyDescent="0.25">
      <c r="A85" s="48" t="s">
        <v>71</v>
      </c>
      <c r="B85" s="55" t="s">
        <v>212</v>
      </c>
      <c r="C85" s="49" t="s">
        <v>72</v>
      </c>
      <c r="D85" s="44">
        <v>2836006</v>
      </c>
      <c r="E85" s="44">
        <v>211094.23</v>
      </c>
    </row>
    <row r="86" spans="1:5" s="76" customFormat="1" ht="31.5" x14ac:dyDescent="0.25">
      <c r="A86" s="48" t="s">
        <v>45</v>
      </c>
      <c r="B86" s="56" t="s">
        <v>213</v>
      </c>
      <c r="C86" s="49"/>
      <c r="D86" s="54">
        <f>D89+D87</f>
        <v>1703841.76</v>
      </c>
      <c r="E86" s="44">
        <f>E89+E87</f>
        <v>415393.45</v>
      </c>
    </row>
    <row r="87" spans="1:5" s="76" customFormat="1" ht="45.75" customHeight="1" x14ac:dyDescent="0.25">
      <c r="A87" s="48" t="s">
        <v>65</v>
      </c>
      <c r="B87" s="56" t="s">
        <v>213</v>
      </c>
      <c r="C87" s="49" t="s">
        <v>66</v>
      </c>
      <c r="D87" s="54">
        <f>D88</f>
        <v>638721.76</v>
      </c>
      <c r="E87" s="44">
        <f>E88</f>
        <v>139795.95000000001</v>
      </c>
    </row>
    <row r="88" spans="1:5" s="76" customFormat="1" ht="15.75" x14ac:dyDescent="0.25">
      <c r="A88" s="48" t="s">
        <v>87</v>
      </c>
      <c r="B88" s="56" t="s">
        <v>213</v>
      </c>
      <c r="C88" s="49" t="s">
        <v>98</v>
      </c>
      <c r="D88" s="54">
        <v>638721.76</v>
      </c>
      <c r="E88" s="44">
        <v>139795.95000000001</v>
      </c>
    </row>
    <row r="89" spans="1:5" s="76" customFormat="1" ht="16.5" customHeight="1" x14ac:dyDescent="0.25">
      <c r="A89" s="48" t="s">
        <v>69</v>
      </c>
      <c r="B89" s="56" t="s">
        <v>213</v>
      </c>
      <c r="C89" s="49" t="s">
        <v>70</v>
      </c>
      <c r="D89" s="54">
        <f>D90</f>
        <v>1065120</v>
      </c>
      <c r="E89" s="44">
        <f>E90</f>
        <v>275597.5</v>
      </c>
    </row>
    <row r="90" spans="1:5" s="76" customFormat="1" ht="31.5" x14ac:dyDescent="0.25">
      <c r="A90" s="48" t="s">
        <v>71</v>
      </c>
      <c r="B90" s="56" t="s">
        <v>213</v>
      </c>
      <c r="C90" s="49" t="s">
        <v>72</v>
      </c>
      <c r="D90" s="54">
        <v>1065120</v>
      </c>
      <c r="E90" s="44">
        <v>275597.5</v>
      </c>
    </row>
    <row r="91" spans="1:5" s="76" customFormat="1" ht="16.5" customHeight="1" x14ac:dyDescent="0.25">
      <c r="A91" s="57" t="s">
        <v>214</v>
      </c>
      <c r="B91" s="55" t="s">
        <v>215</v>
      </c>
      <c r="C91" s="49"/>
      <c r="D91" s="44">
        <f t="shared" ref="D91:E94" si="6">D92</f>
        <v>554300</v>
      </c>
      <c r="E91" s="44">
        <f t="shared" si="6"/>
        <v>0</v>
      </c>
    </row>
    <row r="92" spans="1:5" s="76" customFormat="1" ht="31.5" x14ac:dyDescent="0.25">
      <c r="A92" s="43" t="s">
        <v>216</v>
      </c>
      <c r="B92" s="55" t="s">
        <v>217</v>
      </c>
      <c r="C92" s="49"/>
      <c r="D92" s="44">
        <f t="shared" si="6"/>
        <v>554300</v>
      </c>
      <c r="E92" s="44">
        <f t="shared" si="6"/>
        <v>0</v>
      </c>
    </row>
    <row r="93" spans="1:5" s="76" customFormat="1" ht="15.75" x14ac:dyDescent="0.25">
      <c r="A93" s="43" t="s">
        <v>46</v>
      </c>
      <c r="B93" s="55" t="s">
        <v>218</v>
      </c>
      <c r="C93" s="49"/>
      <c r="D93" s="44">
        <f t="shared" si="6"/>
        <v>554300</v>
      </c>
      <c r="E93" s="44">
        <f t="shared" si="6"/>
        <v>0</v>
      </c>
    </row>
    <row r="94" spans="1:5" s="76" customFormat="1" ht="16.5" customHeight="1" x14ac:dyDescent="0.25">
      <c r="A94" s="48" t="s">
        <v>69</v>
      </c>
      <c r="B94" s="55" t="s">
        <v>218</v>
      </c>
      <c r="C94" s="49" t="s">
        <v>70</v>
      </c>
      <c r="D94" s="44">
        <f t="shared" si="6"/>
        <v>554300</v>
      </c>
      <c r="E94" s="44">
        <f t="shared" si="6"/>
        <v>0</v>
      </c>
    </row>
    <row r="95" spans="1:5" s="76" customFormat="1" ht="31.5" x14ac:dyDescent="0.25">
      <c r="A95" s="48" t="s">
        <v>71</v>
      </c>
      <c r="B95" s="55" t="s">
        <v>218</v>
      </c>
      <c r="C95" s="49" t="s">
        <v>72</v>
      </c>
      <c r="D95" s="44">
        <v>554300</v>
      </c>
      <c r="E95" s="44">
        <v>0</v>
      </c>
    </row>
    <row r="96" spans="1:5" s="76" customFormat="1" ht="31.5" x14ac:dyDescent="0.25">
      <c r="A96" s="83" t="s">
        <v>298</v>
      </c>
      <c r="B96" s="41" t="s">
        <v>253</v>
      </c>
      <c r="C96" s="41"/>
      <c r="D96" s="61">
        <f t="shared" ref="D96:E99" si="7">D97</f>
        <v>9082176</v>
      </c>
      <c r="E96" s="39">
        <f t="shared" si="7"/>
        <v>2168010.64</v>
      </c>
    </row>
    <row r="97" spans="1:5" s="76" customFormat="1" ht="47.25" x14ac:dyDescent="0.25">
      <c r="A97" s="64" t="s">
        <v>254</v>
      </c>
      <c r="B97" s="42" t="s">
        <v>255</v>
      </c>
      <c r="C97" s="42"/>
      <c r="D97" s="62">
        <f t="shared" si="7"/>
        <v>9082176</v>
      </c>
      <c r="E97" s="44">
        <f t="shared" si="7"/>
        <v>2168010.64</v>
      </c>
    </row>
    <row r="98" spans="1:5" s="76" customFormat="1" ht="19.149999999999999" customHeight="1" x14ac:dyDescent="0.25">
      <c r="A98" s="64" t="s">
        <v>42</v>
      </c>
      <c r="B98" s="45" t="s">
        <v>256</v>
      </c>
      <c r="C98" s="42"/>
      <c r="D98" s="62">
        <f t="shared" si="7"/>
        <v>9082176</v>
      </c>
      <c r="E98" s="44">
        <f t="shared" si="7"/>
        <v>2168010.64</v>
      </c>
    </row>
    <row r="99" spans="1:5" s="76" customFormat="1" ht="31.5" x14ac:dyDescent="0.25">
      <c r="A99" s="64" t="s">
        <v>244</v>
      </c>
      <c r="B99" s="45" t="s">
        <v>256</v>
      </c>
      <c r="C99" s="42" t="s">
        <v>245</v>
      </c>
      <c r="D99" s="62">
        <f t="shared" si="7"/>
        <v>9082176</v>
      </c>
      <c r="E99" s="44">
        <f t="shared" si="7"/>
        <v>2168010.64</v>
      </c>
    </row>
    <row r="100" spans="1:5" s="76" customFormat="1" ht="15.75" x14ac:dyDescent="0.25">
      <c r="A100" s="64" t="s">
        <v>257</v>
      </c>
      <c r="B100" s="45" t="s">
        <v>256</v>
      </c>
      <c r="C100" s="42" t="s">
        <v>10</v>
      </c>
      <c r="D100" s="62">
        <v>9082176</v>
      </c>
      <c r="E100" s="44">
        <v>2168010.64</v>
      </c>
    </row>
    <row r="101" spans="1:5" s="76" customFormat="1" ht="31.5" x14ac:dyDescent="0.25">
      <c r="A101" s="40" t="s">
        <v>138</v>
      </c>
      <c r="B101" s="80" t="s">
        <v>139</v>
      </c>
      <c r="C101" s="41"/>
      <c r="D101" s="39">
        <f t="shared" ref="D101:E102" si="8">D102</f>
        <v>7753302.8500000006</v>
      </c>
      <c r="E101" s="39">
        <f t="shared" si="8"/>
        <v>0</v>
      </c>
    </row>
    <row r="102" spans="1:5" s="76" customFormat="1" ht="16.5" customHeight="1" x14ac:dyDescent="0.25">
      <c r="A102" s="43" t="s">
        <v>140</v>
      </c>
      <c r="B102" s="45" t="s">
        <v>141</v>
      </c>
      <c r="C102" s="42"/>
      <c r="D102" s="44">
        <f t="shared" si="8"/>
        <v>7753302.8500000006</v>
      </c>
      <c r="E102" s="44">
        <f t="shared" si="8"/>
        <v>0</v>
      </c>
    </row>
    <row r="103" spans="1:5" s="76" customFormat="1" ht="47.25" x14ac:dyDescent="0.25">
      <c r="A103" s="46" t="s">
        <v>142</v>
      </c>
      <c r="B103" s="42" t="s">
        <v>143</v>
      </c>
      <c r="C103" s="42"/>
      <c r="D103" s="44">
        <f>D104+D107+D110+D114</f>
        <v>7753302.8500000006</v>
      </c>
      <c r="E103" s="44">
        <f>E104+E107+E110+E114</f>
        <v>0</v>
      </c>
    </row>
    <row r="104" spans="1:5" s="76" customFormat="1" ht="31.5" x14ac:dyDescent="0.25">
      <c r="A104" s="106" t="s">
        <v>657</v>
      </c>
      <c r="B104" s="107" t="s">
        <v>660</v>
      </c>
      <c r="C104" s="107"/>
      <c r="D104" s="44">
        <f>D105</f>
        <v>519470.81</v>
      </c>
      <c r="E104" s="44">
        <f>E105</f>
        <v>0</v>
      </c>
    </row>
    <row r="105" spans="1:5" s="76" customFormat="1" ht="15.75" x14ac:dyDescent="0.25">
      <c r="A105" s="4" t="s">
        <v>69</v>
      </c>
      <c r="B105" s="107" t="s">
        <v>660</v>
      </c>
      <c r="C105" s="107">
        <v>240</v>
      </c>
      <c r="D105" s="44">
        <f>D106</f>
        <v>519470.81</v>
      </c>
      <c r="E105" s="44">
        <f>E106</f>
        <v>0</v>
      </c>
    </row>
    <row r="106" spans="1:5" s="76" customFormat="1" ht="15.75" x14ac:dyDescent="0.25">
      <c r="A106" s="106" t="s">
        <v>658</v>
      </c>
      <c r="B106" s="107" t="s">
        <v>660</v>
      </c>
      <c r="C106" s="107" t="s">
        <v>475</v>
      </c>
      <c r="D106" s="44">
        <v>519470.81</v>
      </c>
      <c r="E106" s="44"/>
    </row>
    <row r="107" spans="1:5" s="76" customFormat="1" ht="31.5" x14ac:dyDescent="0.25">
      <c r="A107" s="106" t="s">
        <v>659</v>
      </c>
      <c r="B107" s="107" t="s">
        <v>661</v>
      </c>
      <c r="C107" s="107"/>
      <c r="D107" s="44">
        <f>D108</f>
        <v>277977.84999999998</v>
      </c>
      <c r="E107" s="44">
        <f>E108</f>
        <v>0</v>
      </c>
    </row>
    <row r="108" spans="1:5" s="76" customFormat="1" ht="15.75" x14ac:dyDescent="0.25">
      <c r="A108" s="4" t="s">
        <v>69</v>
      </c>
      <c r="B108" s="107" t="s">
        <v>661</v>
      </c>
      <c r="C108" s="107">
        <v>240</v>
      </c>
      <c r="D108" s="44">
        <f>D109</f>
        <v>277977.84999999998</v>
      </c>
      <c r="E108" s="44">
        <f>E109</f>
        <v>0</v>
      </c>
    </row>
    <row r="109" spans="1:5" s="76" customFormat="1" ht="15.75" x14ac:dyDescent="0.25">
      <c r="A109" s="112" t="s">
        <v>658</v>
      </c>
      <c r="B109" s="107" t="s">
        <v>661</v>
      </c>
      <c r="C109" s="113" t="s">
        <v>475</v>
      </c>
      <c r="D109" s="44">
        <v>277977.84999999998</v>
      </c>
      <c r="E109" s="44"/>
    </row>
    <row r="110" spans="1:5" s="76" customFormat="1" ht="16.5" customHeight="1" x14ac:dyDescent="0.25">
      <c r="A110" s="46" t="s">
        <v>144</v>
      </c>
      <c r="B110" s="42" t="s">
        <v>145</v>
      </c>
      <c r="C110" s="42"/>
      <c r="D110" s="44">
        <f t="shared" ref="D110:E112" si="9">D111</f>
        <v>6661894.1900000004</v>
      </c>
      <c r="E110" s="44">
        <f t="shared" si="9"/>
        <v>0</v>
      </c>
    </row>
    <row r="111" spans="1:5" s="76" customFormat="1" ht="16.5" customHeight="1" x14ac:dyDescent="0.25">
      <c r="A111" s="50" t="s">
        <v>148</v>
      </c>
      <c r="B111" s="42" t="s">
        <v>149</v>
      </c>
      <c r="C111" s="45"/>
      <c r="D111" s="44">
        <f t="shared" si="9"/>
        <v>6661894.1900000004</v>
      </c>
      <c r="E111" s="44">
        <f t="shared" si="9"/>
        <v>0</v>
      </c>
    </row>
    <row r="112" spans="1:5" s="76" customFormat="1" ht="16.5" customHeight="1" x14ac:dyDescent="0.25">
      <c r="A112" s="48" t="s">
        <v>69</v>
      </c>
      <c r="B112" s="42" t="s">
        <v>149</v>
      </c>
      <c r="C112" s="45" t="s">
        <v>70</v>
      </c>
      <c r="D112" s="44">
        <f t="shared" si="9"/>
        <v>6661894.1900000004</v>
      </c>
      <c r="E112" s="44">
        <f t="shared" si="9"/>
        <v>0</v>
      </c>
    </row>
    <row r="113" spans="1:5" s="76" customFormat="1" ht="31.5" x14ac:dyDescent="0.25">
      <c r="A113" s="48" t="s">
        <v>71</v>
      </c>
      <c r="B113" s="42" t="s">
        <v>149</v>
      </c>
      <c r="C113" s="45" t="s">
        <v>72</v>
      </c>
      <c r="D113" s="44">
        <v>6661894.1900000004</v>
      </c>
      <c r="E113" s="44"/>
    </row>
    <row r="114" spans="1:5" s="76" customFormat="1" ht="31.5" x14ac:dyDescent="0.25">
      <c r="A114" s="46" t="s">
        <v>150</v>
      </c>
      <c r="B114" s="45" t="s">
        <v>151</v>
      </c>
      <c r="C114" s="42"/>
      <c r="D114" s="44">
        <f t="shared" ref="D114:E117" si="10">D115</f>
        <v>293960</v>
      </c>
      <c r="E114" s="44">
        <f t="shared" si="10"/>
        <v>0</v>
      </c>
    </row>
    <row r="115" spans="1:5" s="76" customFormat="1" ht="16.5" customHeight="1" x14ac:dyDescent="0.25">
      <c r="A115" s="46" t="s">
        <v>152</v>
      </c>
      <c r="B115" s="45" t="s">
        <v>153</v>
      </c>
      <c r="C115" s="42"/>
      <c r="D115" s="44">
        <f t="shared" si="10"/>
        <v>293960</v>
      </c>
      <c r="E115" s="44">
        <f t="shared" si="10"/>
        <v>0</v>
      </c>
    </row>
    <row r="116" spans="1:5" s="76" customFormat="1" ht="31.5" x14ac:dyDescent="0.25">
      <c r="A116" s="46" t="s">
        <v>25</v>
      </c>
      <c r="B116" s="45" t="s">
        <v>154</v>
      </c>
      <c r="C116" s="42"/>
      <c r="D116" s="44">
        <f t="shared" si="10"/>
        <v>293960</v>
      </c>
      <c r="E116" s="44">
        <f t="shared" si="10"/>
        <v>0</v>
      </c>
    </row>
    <row r="117" spans="1:5" s="76" customFormat="1" ht="16.5" customHeight="1" x14ac:dyDescent="0.25">
      <c r="A117" s="48" t="s">
        <v>69</v>
      </c>
      <c r="B117" s="45" t="s">
        <v>154</v>
      </c>
      <c r="C117" s="42" t="s">
        <v>70</v>
      </c>
      <c r="D117" s="44">
        <f t="shared" si="10"/>
        <v>293960</v>
      </c>
      <c r="E117" s="44">
        <f t="shared" si="10"/>
        <v>0</v>
      </c>
    </row>
    <row r="118" spans="1:5" s="76" customFormat="1" ht="31.5" x14ac:dyDescent="0.25">
      <c r="A118" s="48" t="s">
        <v>71</v>
      </c>
      <c r="B118" s="45" t="s">
        <v>154</v>
      </c>
      <c r="C118" s="42" t="s">
        <v>72</v>
      </c>
      <c r="D118" s="44">
        <v>293960</v>
      </c>
      <c r="E118" s="44"/>
    </row>
    <row r="119" spans="1:5" s="76" customFormat="1" ht="31.5" x14ac:dyDescent="0.25">
      <c r="A119" s="40" t="s">
        <v>299</v>
      </c>
      <c r="B119" s="41" t="s">
        <v>175</v>
      </c>
      <c r="C119" s="41"/>
      <c r="D119" s="39">
        <f>D120</f>
        <v>3028307.28</v>
      </c>
      <c r="E119" s="39">
        <f>E120</f>
        <v>0</v>
      </c>
    </row>
    <row r="120" spans="1:5" s="76" customFormat="1" ht="15.75" x14ac:dyDescent="0.25">
      <c r="A120" s="46" t="s">
        <v>176</v>
      </c>
      <c r="B120" s="42" t="s">
        <v>177</v>
      </c>
      <c r="C120" s="42"/>
      <c r="D120" s="44">
        <f>D121+D124</f>
        <v>3028307.28</v>
      </c>
      <c r="E120" s="44">
        <f>E121+E124</f>
        <v>0</v>
      </c>
    </row>
    <row r="121" spans="1:5" s="76" customFormat="1" ht="31.5" x14ac:dyDescent="0.25">
      <c r="A121" s="46" t="s">
        <v>31</v>
      </c>
      <c r="B121" s="42" t="s">
        <v>178</v>
      </c>
      <c r="C121" s="42"/>
      <c r="D121" s="44">
        <f>D122</f>
        <v>75000</v>
      </c>
      <c r="E121" s="44">
        <f>E122</f>
        <v>0</v>
      </c>
    </row>
    <row r="122" spans="1:5" s="76" customFormat="1" ht="16.5" customHeight="1" x14ac:dyDescent="0.25">
      <c r="A122" s="48" t="s">
        <v>69</v>
      </c>
      <c r="B122" s="42" t="s">
        <v>178</v>
      </c>
      <c r="C122" s="42" t="s">
        <v>70</v>
      </c>
      <c r="D122" s="44">
        <f>D123</f>
        <v>75000</v>
      </c>
      <c r="E122" s="44">
        <f>E123</f>
        <v>0</v>
      </c>
    </row>
    <row r="123" spans="1:5" s="76" customFormat="1" ht="31.5" x14ac:dyDescent="0.25">
      <c r="A123" s="9" t="s">
        <v>71</v>
      </c>
      <c r="B123" s="42" t="s">
        <v>178</v>
      </c>
      <c r="C123" s="42" t="s">
        <v>72</v>
      </c>
      <c r="D123" s="44">
        <v>75000</v>
      </c>
      <c r="E123" s="44"/>
    </row>
    <row r="124" spans="1:5" s="76" customFormat="1" ht="63" x14ac:dyDescent="0.25">
      <c r="A124" s="9" t="s">
        <v>272</v>
      </c>
      <c r="B124" s="5" t="s">
        <v>271</v>
      </c>
      <c r="C124" s="5"/>
      <c r="D124" s="8">
        <f>D125</f>
        <v>2953307.28</v>
      </c>
      <c r="E124" s="8">
        <f>E125</f>
        <v>0</v>
      </c>
    </row>
    <row r="125" spans="1:5" s="76" customFormat="1" ht="15.75" x14ac:dyDescent="0.25">
      <c r="A125" s="9" t="s">
        <v>69</v>
      </c>
      <c r="B125" s="5" t="s">
        <v>271</v>
      </c>
      <c r="C125" s="5" t="s">
        <v>70</v>
      </c>
      <c r="D125" s="8">
        <f>D126</f>
        <v>2953307.28</v>
      </c>
      <c r="E125" s="8">
        <f>E126</f>
        <v>0</v>
      </c>
    </row>
    <row r="126" spans="1:5" s="76" customFormat="1" ht="31.5" x14ac:dyDescent="0.25">
      <c r="A126" s="9" t="s">
        <v>71</v>
      </c>
      <c r="B126" s="5" t="s">
        <v>271</v>
      </c>
      <c r="C126" s="5" t="s">
        <v>72</v>
      </c>
      <c r="D126" s="8">
        <v>2953307.28</v>
      </c>
      <c r="E126" s="8"/>
    </row>
    <row r="127" spans="1:5" s="76" customFormat="1" ht="36.75" customHeight="1" x14ac:dyDescent="0.25">
      <c r="A127" s="40" t="s">
        <v>300</v>
      </c>
      <c r="B127" s="41" t="s">
        <v>301</v>
      </c>
      <c r="C127" s="41"/>
      <c r="D127" s="39">
        <f t="shared" ref="D127:E129" si="11">D128</f>
        <v>5872158.71</v>
      </c>
      <c r="E127" s="39">
        <f t="shared" si="11"/>
        <v>0</v>
      </c>
    </row>
    <row r="128" spans="1:5" s="76" customFormat="1" ht="15.75" x14ac:dyDescent="0.25">
      <c r="A128" s="43" t="s">
        <v>33</v>
      </c>
      <c r="B128" s="45" t="s">
        <v>428</v>
      </c>
      <c r="C128" s="45"/>
      <c r="D128" s="52">
        <f t="shared" si="11"/>
        <v>5872158.71</v>
      </c>
      <c r="E128" s="44">
        <f t="shared" si="11"/>
        <v>0</v>
      </c>
    </row>
    <row r="129" spans="1:5" s="76" customFormat="1" ht="16.5" customHeight="1" x14ac:dyDescent="0.25">
      <c r="A129" s="48" t="s">
        <v>69</v>
      </c>
      <c r="B129" s="45" t="s">
        <v>428</v>
      </c>
      <c r="C129" s="45" t="s">
        <v>70</v>
      </c>
      <c r="D129" s="52">
        <f t="shared" si="11"/>
        <v>5872158.71</v>
      </c>
      <c r="E129" s="44">
        <f t="shared" si="11"/>
        <v>0</v>
      </c>
    </row>
    <row r="130" spans="1:5" s="76" customFormat="1" ht="31.5" x14ac:dyDescent="0.25">
      <c r="A130" s="48" t="s">
        <v>71</v>
      </c>
      <c r="B130" s="45" t="s">
        <v>428</v>
      </c>
      <c r="C130" s="45" t="s">
        <v>72</v>
      </c>
      <c r="D130" s="52">
        <v>5872158.71</v>
      </c>
      <c r="E130" s="44"/>
    </row>
    <row r="131" spans="1:5" s="76" customFormat="1" ht="33.75" customHeight="1" x14ac:dyDescent="0.25">
      <c r="A131" s="79" t="s">
        <v>156</v>
      </c>
      <c r="B131" s="80" t="s">
        <v>157</v>
      </c>
      <c r="C131" s="80"/>
      <c r="D131" s="39">
        <f t="shared" ref="D131:E138" si="12">D132</f>
        <v>405000</v>
      </c>
      <c r="E131" s="39">
        <f t="shared" si="12"/>
        <v>0</v>
      </c>
    </row>
    <row r="132" spans="1:5" s="76" customFormat="1" ht="16.5" customHeight="1" x14ac:dyDescent="0.25">
      <c r="A132" s="43" t="s">
        <v>158</v>
      </c>
      <c r="B132" s="45" t="s">
        <v>159</v>
      </c>
      <c r="C132" s="45"/>
      <c r="D132" s="44">
        <f>D136+D133</f>
        <v>405000</v>
      </c>
      <c r="E132" s="44">
        <f>E136</f>
        <v>0</v>
      </c>
    </row>
    <row r="133" spans="1:5" s="76" customFormat="1" ht="16.5" customHeight="1" x14ac:dyDescent="0.25">
      <c r="A133" s="106" t="s">
        <v>553</v>
      </c>
      <c r="B133" s="45" t="s">
        <v>662</v>
      </c>
      <c r="C133" s="45"/>
      <c r="D133" s="44">
        <f>D134</f>
        <v>305000</v>
      </c>
      <c r="E133" s="44">
        <f>E134</f>
        <v>0</v>
      </c>
    </row>
    <row r="134" spans="1:5" s="76" customFormat="1" ht="16.5" customHeight="1" x14ac:dyDescent="0.25">
      <c r="A134" s="48" t="s">
        <v>69</v>
      </c>
      <c r="B134" s="45" t="s">
        <v>662</v>
      </c>
      <c r="C134" s="45" t="s">
        <v>70</v>
      </c>
      <c r="D134" s="44">
        <f>D135</f>
        <v>305000</v>
      </c>
      <c r="E134" s="44">
        <f>E135</f>
        <v>0</v>
      </c>
    </row>
    <row r="135" spans="1:5" s="76" customFormat="1" ht="16.5" customHeight="1" x14ac:dyDescent="0.25">
      <c r="A135" s="48" t="s">
        <v>71</v>
      </c>
      <c r="B135" s="45" t="s">
        <v>662</v>
      </c>
      <c r="C135" s="45" t="s">
        <v>72</v>
      </c>
      <c r="D135" s="44">
        <v>305000</v>
      </c>
      <c r="E135" s="44"/>
    </row>
    <row r="136" spans="1:5" s="76" customFormat="1" ht="31.5" x14ac:dyDescent="0.25">
      <c r="A136" s="43" t="s">
        <v>160</v>
      </c>
      <c r="B136" s="45" t="s">
        <v>161</v>
      </c>
      <c r="C136" s="45"/>
      <c r="D136" s="44">
        <f t="shared" si="12"/>
        <v>100000</v>
      </c>
      <c r="E136" s="44">
        <f t="shared" si="12"/>
        <v>0</v>
      </c>
    </row>
    <row r="137" spans="1:5" s="76" customFormat="1" ht="15.75" x14ac:dyDescent="0.25">
      <c r="A137" s="50" t="s">
        <v>27</v>
      </c>
      <c r="B137" s="45" t="s">
        <v>162</v>
      </c>
      <c r="C137" s="45"/>
      <c r="D137" s="44">
        <f t="shared" si="12"/>
        <v>100000</v>
      </c>
      <c r="E137" s="44">
        <f t="shared" si="12"/>
        <v>0</v>
      </c>
    </row>
    <row r="138" spans="1:5" s="76" customFormat="1" ht="16.5" customHeight="1" x14ac:dyDescent="0.25">
      <c r="A138" s="48" t="s">
        <v>69</v>
      </c>
      <c r="B138" s="45" t="s">
        <v>162</v>
      </c>
      <c r="C138" s="45" t="s">
        <v>70</v>
      </c>
      <c r="D138" s="44">
        <f t="shared" si="12"/>
        <v>100000</v>
      </c>
      <c r="E138" s="44">
        <f t="shared" si="12"/>
        <v>0</v>
      </c>
    </row>
    <row r="139" spans="1:5" s="76" customFormat="1" ht="31.5" x14ac:dyDescent="0.25">
      <c r="A139" s="48" t="s">
        <v>71</v>
      </c>
      <c r="B139" s="45" t="s">
        <v>162</v>
      </c>
      <c r="C139" s="45" t="s">
        <v>72</v>
      </c>
      <c r="D139" s="44">
        <v>100000</v>
      </c>
      <c r="E139" s="44"/>
    </row>
    <row r="140" spans="1:5" s="76" customFormat="1" ht="31.5" x14ac:dyDescent="0.25">
      <c r="A140" s="79" t="s">
        <v>302</v>
      </c>
      <c r="B140" s="7" t="s">
        <v>193</v>
      </c>
      <c r="C140" s="7"/>
      <c r="D140" s="84">
        <f t="shared" ref="D140:E143" si="13">D141</f>
        <v>100000</v>
      </c>
      <c r="E140" s="39">
        <f t="shared" si="13"/>
        <v>0</v>
      </c>
    </row>
    <row r="141" spans="1:5" s="76" customFormat="1" ht="31.5" x14ac:dyDescent="0.25">
      <c r="A141" s="9" t="s">
        <v>194</v>
      </c>
      <c r="B141" s="5" t="s">
        <v>195</v>
      </c>
      <c r="C141" s="5"/>
      <c r="D141" s="17">
        <f t="shared" si="13"/>
        <v>100000</v>
      </c>
      <c r="E141" s="44">
        <f t="shared" si="13"/>
        <v>0</v>
      </c>
    </row>
    <row r="142" spans="1:5" s="76" customFormat="1" ht="15.75" x14ac:dyDescent="0.25">
      <c r="A142" s="9" t="s">
        <v>23</v>
      </c>
      <c r="B142" s="5" t="s">
        <v>196</v>
      </c>
      <c r="C142" s="5"/>
      <c r="D142" s="17">
        <f t="shared" si="13"/>
        <v>100000</v>
      </c>
      <c r="E142" s="44">
        <f t="shared" si="13"/>
        <v>0</v>
      </c>
    </row>
    <row r="143" spans="1:5" s="76" customFormat="1" ht="15.75" x14ac:dyDescent="0.25">
      <c r="A143" s="48" t="s">
        <v>69</v>
      </c>
      <c r="B143" s="5" t="s">
        <v>196</v>
      </c>
      <c r="C143" s="45" t="s">
        <v>70</v>
      </c>
      <c r="D143" s="17">
        <f t="shared" si="13"/>
        <v>100000</v>
      </c>
      <c r="E143" s="44">
        <f t="shared" si="13"/>
        <v>0</v>
      </c>
    </row>
    <row r="144" spans="1:5" s="76" customFormat="1" ht="31.5" x14ac:dyDescent="0.25">
      <c r="A144" s="48" t="s">
        <v>71</v>
      </c>
      <c r="B144" s="5" t="s">
        <v>196</v>
      </c>
      <c r="C144" s="45" t="s">
        <v>72</v>
      </c>
      <c r="D144" s="17">
        <v>100000</v>
      </c>
      <c r="E144" s="44"/>
    </row>
    <row r="145" spans="1:5" s="76" customFormat="1" ht="28.5" customHeight="1" x14ac:dyDescent="0.25">
      <c r="A145" s="40" t="s">
        <v>303</v>
      </c>
      <c r="B145" s="41" t="s">
        <v>94</v>
      </c>
      <c r="C145" s="41"/>
      <c r="D145" s="39">
        <f>D146</f>
        <v>5474644</v>
      </c>
      <c r="E145" s="39">
        <f>E146</f>
        <v>1344954.66</v>
      </c>
    </row>
    <row r="146" spans="1:5" s="76" customFormat="1" ht="47.25" x14ac:dyDescent="0.25">
      <c r="A146" s="46" t="s">
        <v>95</v>
      </c>
      <c r="B146" s="42" t="s">
        <v>96</v>
      </c>
      <c r="C146" s="42"/>
      <c r="D146" s="44">
        <f>D147</f>
        <v>5474644</v>
      </c>
      <c r="E146" s="44">
        <f>E147</f>
        <v>1344954.66</v>
      </c>
    </row>
    <row r="147" spans="1:5" s="76" customFormat="1" ht="31.5" x14ac:dyDescent="0.25">
      <c r="A147" s="46" t="s">
        <v>16</v>
      </c>
      <c r="B147" s="42" t="s">
        <v>97</v>
      </c>
      <c r="C147" s="42"/>
      <c r="D147" s="44">
        <f>D148+D151</f>
        <v>5474644</v>
      </c>
      <c r="E147" s="44">
        <f>E148+E151</f>
        <v>1344954.66</v>
      </c>
    </row>
    <row r="148" spans="1:5" s="76" customFormat="1" ht="45.75" customHeight="1" x14ac:dyDescent="0.25">
      <c r="A148" s="43" t="s">
        <v>65</v>
      </c>
      <c r="B148" s="42" t="s">
        <v>97</v>
      </c>
      <c r="C148" s="42" t="s">
        <v>66</v>
      </c>
      <c r="D148" s="44">
        <f>D150+D149</f>
        <v>5224644</v>
      </c>
      <c r="E148" s="44">
        <f>E150+E149</f>
        <v>1337954.6599999999</v>
      </c>
    </row>
    <row r="149" spans="1:5" s="76" customFormat="1" ht="15.75" x14ac:dyDescent="0.25">
      <c r="A149" s="43" t="s">
        <v>87</v>
      </c>
      <c r="B149" s="42" t="s">
        <v>97</v>
      </c>
      <c r="C149" s="42" t="s">
        <v>98</v>
      </c>
      <c r="D149" s="44">
        <v>70000</v>
      </c>
      <c r="E149" s="44"/>
    </row>
    <row r="150" spans="1:5" s="76" customFormat="1" ht="16.5" customHeight="1" x14ac:dyDescent="0.25">
      <c r="A150" s="43" t="s">
        <v>67</v>
      </c>
      <c r="B150" s="42" t="s">
        <v>97</v>
      </c>
      <c r="C150" s="42" t="s">
        <v>68</v>
      </c>
      <c r="D150" s="44">
        <v>5154644</v>
      </c>
      <c r="E150" s="44">
        <v>1337954.6599999999</v>
      </c>
    </row>
    <row r="151" spans="1:5" s="76" customFormat="1" ht="16.5" customHeight="1" x14ac:dyDescent="0.25">
      <c r="A151" s="43" t="s">
        <v>69</v>
      </c>
      <c r="B151" s="42" t="s">
        <v>97</v>
      </c>
      <c r="C151" s="42" t="s">
        <v>70</v>
      </c>
      <c r="D151" s="44">
        <f>D152</f>
        <v>250000</v>
      </c>
      <c r="E151" s="44">
        <f>E152</f>
        <v>7000</v>
      </c>
    </row>
    <row r="152" spans="1:5" s="76" customFormat="1" ht="31.5" x14ac:dyDescent="0.25">
      <c r="A152" s="43" t="s">
        <v>71</v>
      </c>
      <c r="B152" s="42" t="s">
        <v>97</v>
      </c>
      <c r="C152" s="42" t="s">
        <v>72</v>
      </c>
      <c r="D152" s="44">
        <v>250000</v>
      </c>
      <c r="E152" s="44">
        <v>7000</v>
      </c>
    </row>
    <row r="153" spans="1:5" s="76" customFormat="1" ht="31.5" x14ac:dyDescent="0.25">
      <c r="A153" s="6" t="s">
        <v>304</v>
      </c>
      <c r="B153" s="80" t="s">
        <v>79</v>
      </c>
      <c r="C153" s="80"/>
      <c r="D153" s="39">
        <f>D154+D158+D161+D164</f>
        <v>1643960.16</v>
      </c>
      <c r="E153" s="39">
        <f>E154+E158+E161+E164</f>
        <v>101556</v>
      </c>
    </row>
    <row r="154" spans="1:5" s="76" customFormat="1" ht="31.5" x14ac:dyDescent="0.25">
      <c r="A154" s="43" t="s">
        <v>305</v>
      </c>
      <c r="B154" s="45" t="s">
        <v>81</v>
      </c>
      <c r="C154" s="45"/>
      <c r="D154" s="44">
        <f t="shared" ref="D154:E156" si="14">D155</f>
        <v>200000</v>
      </c>
      <c r="E154" s="44">
        <f t="shared" si="14"/>
        <v>0</v>
      </c>
    </row>
    <row r="155" spans="1:5" s="76" customFormat="1" ht="15" customHeight="1" x14ac:dyDescent="0.25">
      <c r="A155" s="43" t="s">
        <v>80</v>
      </c>
      <c r="B155" s="45" t="s">
        <v>81</v>
      </c>
      <c r="C155" s="45"/>
      <c r="D155" s="44">
        <f t="shared" si="14"/>
        <v>200000</v>
      </c>
      <c r="E155" s="44">
        <f t="shared" si="14"/>
        <v>0</v>
      </c>
    </row>
    <row r="156" spans="1:5" s="76" customFormat="1" ht="15.75" x14ac:dyDescent="0.25">
      <c r="A156" s="43" t="s">
        <v>82</v>
      </c>
      <c r="B156" s="45" t="s">
        <v>81</v>
      </c>
      <c r="C156" s="45" t="s">
        <v>83</v>
      </c>
      <c r="D156" s="44">
        <f t="shared" si="14"/>
        <v>200000</v>
      </c>
      <c r="E156" s="44">
        <f t="shared" si="14"/>
        <v>0</v>
      </c>
    </row>
    <row r="157" spans="1:5" s="76" customFormat="1" ht="15.75" x14ac:dyDescent="0.25">
      <c r="A157" s="43" t="s">
        <v>84</v>
      </c>
      <c r="B157" s="45" t="s">
        <v>81</v>
      </c>
      <c r="C157" s="45" t="s">
        <v>3</v>
      </c>
      <c r="D157" s="44">
        <v>200000</v>
      </c>
      <c r="E157" s="44"/>
    </row>
    <row r="158" spans="1:5" s="76" customFormat="1" ht="31.5" x14ac:dyDescent="0.25">
      <c r="A158" s="4" t="s">
        <v>269</v>
      </c>
      <c r="B158" s="5" t="s">
        <v>270</v>
      </c>
      <c r="C158" s="5"/>
      <c r="D158" s="8">
        <f>D159</f>
        <v>609336</v>
      </c>
      <c r="E158" s="8">
        <f>E159</f>
        <v>101556</v>
      </c>
    </row>
    <row r="159" spans="1:5" s="76" customFormat="1" ht="15.75" x14ac:dyDescent="0.25">
      <c r="A159" s="4" t="s">
        <v>87</v>
      </c>
      <c r="B159" s="5" t="s">
        <v>270</v>
      </c>
      <c r="C159" s="5" t="s">
        <v>66</v>
      </c>
      <c r="D159" s="8">
        <f>D160</f>
        <v>609336</v>
      </c>
      <c r="E159" s="8">
        <f>E160</f>
        <v>101556</v>
      </c>
    </row>
    <row r="160" spans="1:5" s="76" customFormat="1" ht="15.75" x14ac:dyDescent="0.25">
      <c r="A160" s="4" t="s">
        <v>67</v>
      </c>
      <c r="B160" s="5" t="s">
        <v>270</v>
      </c>
      <c r="C160" s="5" t="s">
        <v>68</v>
      </c>
      <c r="D160" s="8">
        <v>609336</v>
      </c>
      <c r="E160" s="8">
        <v>101556</v>
      </c>
    </row>
    <row r="161" spans="1:5" s="76" customFormat="1" ht="31.5" x14ac:dyDescent="0.25">
      <c r="A161" s="9" t="s">
        <v>36</v>
      </c>
      <c r="B161" s="5" t="s">
        <v>180</v>
      </c>
      <c r="C161" s="5"/>
      <c r="D161" s="8">
        <f>D162</f>
        <v>334624.15999999997</v>
      </c>
      <c r="E161" s="44">
        <f>E162</f>
        <v>0</v>
      </c>
    </row>
    <row r="162" spans="1:5" s="76" customFormat="1" ht="15.75" x14ac:dyDescent="0.25">
      <c r="A162" s="9" t="s">
        <v>69</v>
      </c>
      <c r="B162" s="5" t="s">
        <v>180</v>
      </c>
      <c r="C162" s="5" t="s">
        <v>70</v>
      </c>
      <c r="D162" s="8">
        <f>D163</f>
        <v>334624.15999999997</v>
      </c>
      <c r="E162" s="44">
        <f>E163</f>
        <v>0</v>
      </c>
    </row>
    <row r="163" spans="1:5" s="76" customFormat="1" ht="31.5" x14ac:dyDescent="0.25">
      <c r="A163" s="9" t="s">
        <v>71</v>
      </c>
      <c r="B163" s="5" t="s">
        <v>180</v>
      </c>
      <c r="C163" s="5" t="s">
        <v>72</v>
      </c>
      <c r="D163" s="8">
        <v>334624.15999999997</v>
      </c>
      <c r="E163" s="44"/>
    </row>
    <row r="164" spans="1:5" s="76" customFormat="1" ht="31.5" x14ac:dyDescent="0.25">
      <c r="A164" s="48" t="s">
        <v>664</v>
      </c>
      <c r="B164" s="45" t="s">
        <v>663</v>
      </c>
      <c r="C164" s="45"/>
      <c r="D164" s="44">
        <f>D165</f>
        <v>500000</v>
      </c>
      <c r="E164" s="44">
        <f>E165</f>
        <v>0</v>
      </c>
    </row>
    <row r="165" spans="1:5" s="76" customFormat="1" ht="15.75" x14ac:dyDescent="0.25">
      <c r="A165" s="48" t="s">
        <v>69</v>
      </c>
      <c r="B165" s="45" t="s">
        <v>663</v>
      </c>
      <c r="C165" s="45" t="s">
        <v>70</v>
      </c>
      <c r="D165" s="44">
        <f>D166</f>
        <v>500000</v>
      </c>
      <c r="E165" s="44">
        <f>E166</f>
        <v>0</v>
      </c>
    </row>
    <row r="166" spans="1:5" s="76" customFormat="1" ht="31.5" x14ac:dyDescent="0.25">
      <c r="A166" s="48" t="s">
        <v>71</v>
      </c>
      <c r="B166" s="45" t="s">
        <v>663</v>
      </c>
      <c r="C166" s="45" t="s">
        <v>72</v>
      </c>
      <c r="D166" s="44">
        <v>500000</v>
      </c>
      <c r="E166" s="44"/>
    </row>
    <row r="167" spans="1:5" s="85" customFormat="1" ht="15.75" x14ac:dyDescent="0.25">
      <c r="A167" s="40" t="s">
        <v>48</v>
      </c>
      <c r="B167" s="41" t="s">
        <v>306</v>
      </c>
      <c r="C167" s="80"/>
      <c r="D167" s="39">
        <f t="shared" ref="D167:E169" si="15">D168</f>
        <v>83712</v>
      </c>
      <c r="E167" s="39">
        <f t="shared" si="15"/>
        <v>83712</v>
      </c>
    </row>
    <row r="168" spans="1:5" s="76" customFormat="1" ht="47.25" x14ac:dyDescent="0.25">
      <c r="A168" s="46" t="s">
        <v>261</v>
      </c>
      <c r="B168" s="42" t="s">
        <v>262</v>
      </c>
      <c r="C168" s="41"/>
      <c r="D168" s="65">
        <f t="shared" si="15"/>
        <v>83712</v>
      </c>
      <c r="E168" s="44">
        <f t="shared" si="15"/>
        <v>83712</v>
      </c>
    </row>
    <row r="169" spans="1:5" s="76" customFormat="1" ht="15.75" x14ac:dyDescent="0.25">
      <c r="A169" s="46" t="s">
        <v>235</v>
      </c>
      <c r="B169" s="42" t="s">
        <v>262</v>
      </c>
      <c r="C169" s="42" t="s">
        <v>9</v>
      </c>
      <c r="D169" s="65">
        <f t="shared" si="15"/>
        <v>83712</v>
      </c>
      <c r="E169" s="44">
        <f t="shared" si="15"/>
        <v>83712</v>
      </c>
    </row>
    <row r="170" spans="1:5" s="76" customFormat="1" ht="15.75" x14ac:dyDescent="0.25">
      <c r="A170" s="46" t="s">
        <v>236</v>
      </c>
      <c r="B170" s="42" t="s">
        <v>262</v>
      </c>
      <c r="C170" s="42" t="s">
        <v>7</v>
      </c>
      <c r="D170" s="65">
        <v>83712</v>
      </c>
      <c r="E170" s="44">
        <v>83712</v>
      </c>
    </row>
    <row r="171" spans="1:5" s="86" customFormat="1" ht="31.5" x14ac:dyDescent="0.25">
      <c r="A171" s="6" t="s">
        <v>181</v>
      </c>
      <c r="B171" s="7" t="s">
        <v>182</v>
      </c>
      <c r="C171" s="7"/>
      <c r="D171" s="3">
        <f t="shared" ref="D171:E174" si="16">D172</f>
        <v>15557893.459999999</v>
      </c>
      <c r="E171" s="44">
        <f t="shared" si="16"/>
        <v>4719967.07</v>
      </c>
    </row>
    <row r="172" spans="1:5" s="86" customFormat="1" ht="16.5" customHeight="1" x14ac:dyDescent="0.25">
      <c r="A172" s="4" t="s">
        <v>296</v>
      </c>
      <c r="B172" s="5" t="s">
        <v>183</v>
      </c>
      <c r="C172" s="7"/>
      <c r="D172" s="8">
        <f t="shared" si="16"/>
        <v>15557893.459999999</v>
      </c>
      <c r="E172" s="44">
        <f t="shared" si="16"/>
        <v>4719967.07</v>
      </c>
    </row>
    <row r="173" spans="1:5" s="86" customFormat="1" ht="15.75" x14ac:dyDescent="0.25">
      <c r="A173" s="11" t="s">
        <v>184</v>
      </c>
      <c r="B173" s="5" t="s">
        <v>185</v>
      </c>
      <c r="C173" s="7"/>
      <c r="D173" s="8">
        <f>D174+D176</f>
        <v>15557893.459999999</v>
      </c>
      <c r="E173" s="8">
        <f>E174+E176</f>
        <v>4719967.07</v>
      </c>
    </row>
    <row r="174" spans="1:5" s="86" customFormat="1" ht="16.5" customHeight="1" x14ac:dyDescent="0.25">
      <c r="A174" s="9" t="s">
        <v>69</v>
      </c>
      <c r="B174" s="5" t="s">
        <v>185</v>
      </c>
      <c r="C174" s="5" t="s">
        <v>70</v>
      </c>
      <c r="D174" s="8">
        <f t="shared" si="16"/>
        <v>3040935.78</v>
      </c>
      <c r="E174" s="44">
        <f t="shared" si="16"/>
        <v>3636178.31</v>
      </c>
    </row>
    <row r="175" spans="1:5" s="86" customFormat="1" ht="31.5" x14ac:dyDescent="0.25">
      <c r="A175" s="9" t="s">
        <v>71</v>
      </c>
      <c r="B175" s="5" t="s">
        <v>185</v>
      </c>
      <c r="C175" s="5" t="s">
        <v>72</v>
      </c>
      <c r="D175" s="8">
        <v>3040935.78</v>
      </c>
      <c r="E175" s="44">
        <v>3636178.31</v>
      </c>
    </row>
    <row r="176" spans="1:5" s="86" customFormat="1" ht="31.5" x14ac:dyDescent="0.25">
      <c r="A176" s="48" t="s">
        <v>244</v>
      </c>
      <c r="B176" s="42" t="s">
        <v>185</v>
      </c>
      <c r="C176" s="42" t="s">
        <v>245</v>
      </c>
      <c r="D176" s="44">
        <f>D177</f>
        <v>12516957.68</v>
      </c>
      <c r="E176" s="44">
        <f>E177</f>
        <v>1083788.76</v>
      </c>
    </row>
    <row r="177" spans="1:5" s="86" customFormat="1" ht="15.75" x14ac:dyDescent="0.25">
      <c r="A177" s="111" t="s">
        <v>666</v>
      </c>
      <c r="B177" s="42" t="s">
        <v>185</v>
      </c>
      <c r="C177" s="42" t="s">
        <v>667</v>
      </c>
      <c r="D177" s="44">
        <v>12516957.68</v>
      </c>
      <c r="E177" s="44">
        <v>1083788.76</v>
      </c>
    </row>
    <row r="178" spans="1:5" s="76" customFormat="1" ht="15.75" x14ac:dyDescent="0.25">
      <c r="A178" s="87" t="s">
        <v>264</v>
      </c>
      <c r="B178" s="80" t="s">
        <v>266</v>
      </c>
      <c r="C178" s="42"/>
      <c r="D178" s="61">
        <f t="shared" ref="D178:E180" si="17">D179</f>
        <v>100000</v>
      </c>
      <c r="E178" s="39">
        <f t="shared" si="17"/>
        <v>0</v>
      </c>
    </row>
    <row r="179" spans="1:5" s="76" customFormat="1" ht="15.75" x14ac:dyDescent="0.25">
      <c r="A179" s="66" t="s">
        <v>267</v>
      </c>
      <c r="B179" s="45" t="s">
        <v>268</v>
      </c>
      <c r="C179" s="45"/>
      <c r="D179" s="62">
        <f t="shared" si="17"/>
        <v>100000</v>
      </c>
      <c r="E179" s="44">
        <f t="shared" si="17"/>
        <v>0</v>
      </c>
    </row>
    <row r="180" spans="1:5" s="76" customFormat="1" ht="16.5" customHeight="1" x14ac:dyDescent="0.25">
      <c r="A180" s="43" t="s">
        <v>69</v>
      </c>
      <c r="B180" s="45" t="s">
        <v>268</v>
      </c>
      <c r="C180" s="45" t="s">
        <v>70</v>
      </c>
      <c r="D180" s="62">
        <f t="shared" si="17"/>
        <v>100000</v>
      </c>
      <c r="E180" s="44">
        <f t="shared" si="17"/>
        <v>0</v>
      </c>
    </row>
    <row r="181" spans="1:5" s="76" customFormat="1" ht="31.5" x14ac:dyDescent="0.25">
      <c r="A181" s="43" t="s">
        <v>71</v>
      </c>
      <c r="B181" s="45" t="s">
        <v>268</v>
      </c>
      <c r="C181" s="45" t="s">
        <v>72</v>
      </c>
      <c r="D181" s="62">
        <v>100000</v>
      </c>
      <c r="E181" s="44"/>
    </row>
    <row r="182" spans="1:5" s="89" customFormat="1" ht="16.5" customHeight="1" x14ac:dyDescent="0.25">
      <c r="A182" s="77" t="s">
        <v>102</v>
      </c>
      <c r="B182" s="88" t="s">
        <v>103</v>
      </c>
      <c r="C182" s="41"/>
      <c r="D182" s="39">
        <f>D183</f>
        <v>1368348</v>
      </c>
      <c r="E182" s="39">
        <f>E183</f>
        <v>338642.35000000003</v>
      </c>
    </row>
    <row r="183" spans="1:5" s="89" customFormat="1" ht="15.75" x14ac:dyDescent="0.25">
      <c r="A183" s="48" t="s">
        <v>104</v>
      </c>
      <c r="B183" s="49" t="s">
        <v>105</v>
      </c>
      <c r="C183" s="42"/>
      <c r="D183" s="44">
        <f>D184</f>
        <v>1368348</v>
      </c>
      <c r="E183" s="44">
        <f>E184</f>
        <v>338642.35000000003</v>
      </c>
    </row>
    <row r="184" spans="1:5" s="89" customFormat="1" ht="31.5" x14ac:dyDescent="0.25">
      <c r="A184" s="50" t="s">
        <v>293</v>
      </c>
      <c r="B184" s="49" t="s">
        <v>106</v>
      </c>
      <c r="C184" s="42"/>
      <c r="D184" s="44">
        <f>D185+D187</f>
        <v>1368348</v>
      </c>
      <c r="E184" s="44">
        <f>E185+E187</f>
        <v>338642.35000000003</v>
      </c>
    </row>
    <row r="185" spans="1:5" s="89" customFormat="1" ht="47.25" x14ac:dyDescent="0.25">
      <c r="A185" s="46" t="s">
        <v>107</v>
      </c>
      <c r="B185" s="49" t="s">
        <v>106</v>
      </c>
      <c r="C185" s="42" t="s">
        <v>66</v>
      </c>
      <c r="D185" s="44">
        <f>D186</f>
        <v>1346340</v>
      </c>
      <c r="E185" s="44">
        <f>E186</f>
        <v>337128.26</v>
      </c>
    </row>
    <row r="186" spans="1:5" s="89" customFormat="1" ht="15.75" x14ac:dyDescent="0.25">
      <c r="A186" s="46" t="s">
        <v>294</v>
      </c>
      <c r="B186" s="49" t="s">
        <v>106</v>
      </c>
      <c r="C186" s="42" t="s">
        <v>68</v>
      </c>
      <c r="D186" s="44">
        <v>1346340</v>
      </c>
      <c r="E186" s="44">
        <v>337128.26</v>
      </c>
    </row>
    <row r="187" spans="1:5" s="89" customFormat="1" ht="15.75" x14ac:dyDescent="0.25">
      <c r="A187" s="46" t="s">
        <v>108</v>
      </c>
      <c r="B187" s="49" t="s">
        <v>106</v>
      </c>
      <c r="C187" s="42" t="s">
        <v>70</v>
      </c>
      <c r="D187" s="44">
        <f>D188</f>
        <v>22008</v>
      </c>
      <c r="E187" s="44">
        <f>E188</f>
        <v>1514.09</v>
      </c>
    </row>
    <row r="188" spans="1:5" s="89" customFormat="1" ht="15.75" x14ac:dyDescent="0.25">
      <c r="A188" s="46" t="s">
        <v>109</v>
      </c>
      <c r="B188" s="49" t="s">
        <v>106</v>
      </c>
      <c r="C188" s="42" t="s">
        <v>72</v>
      </c>
      <c r="D188" s="44">
        <v>22008</v>
      </c>
      <c r="E188" s="44">
        <v>1514.09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I14" sqref="I14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21"/>
      <c r="B1" s="22"/>
      <c r="C1" s="118" t="s">
        <v>674</v>
      </c>
      <c r="D1" s="118"/>
      <c r="E1" s="19"/>
    </row>
    <row r="2" spans="1:5" ht="64.5" customHeight="1" x14ac:dyDescent="0.25">
      <c r="A2" s="127" t="s">
        <v>675</v>
      </c>
      <c r="B2" s="128"/>
      <c r="C2" s="128"/>
      <c r="D2" s="129"/>
    </row>
    <row r="3" spans="1:5" x14ac:dyDescent="0.25">
      <c r="A3" s="23"/>
      <c r="B3" s="24"/>
      <c r="C3" s="25"/>
      <c r="D3" s="1" t="s">
        <v>51</v>
      </c>
    </row>
    <row r="4" spans="1:5" ht="94.5" customHeight="1" x14ac:dyDescent="0.25">
      <c r="A4" s="27" t="s">
        <v>273</v>
      </c>
      <c r="B4" s="27" t="s">
        <v>0</v>
      </c>
      <c r="C4" s="27" t="s">
        <v>275</v>
      </c>
      <c r="D4" s="27" t="s">
        <v>8</v>
      </c>
    </row>
    <row r="5" spans="1:5" ht="47.25" x14ac:dyDescent="0.25">
      <c r="A5" s="28" t="s">
        <v>276</v>
      </c>
      <c r="B5" s="29" t="s">
        <v>277</v>
      </c>
      <c r="C5" s="114">
        <f>SUM(C6+C9)</f>
        <v>11362426.370000005</v>
      </c>
      <c r="D5" s="114">
        <f>SUM(D6+D9)</f>
        <v>6425577.3999999985</v>
      </c>
    </row>
    <row r="6" spans="1:5" ht="47.25" x14ac:dyDescent="0.25">
      <c r="A6" s="28" t="s">
        <v>278</v>
      </c>
      <c r="B6" s="29" t="s">
        <v>279</v>
      </c>
      <c r="C6" s="114">
        <f>SUM(C7+C8)</f>
        <v>0</v>
      </c>
      <c r="D6" s="114">
        <f>SUM(D7+D8)</f>
        <v>0</v>
      </c>
    </row>
    <row r="7" spans="1:5" ht="47.25" x14ac:dyDescent="0.25">
      <c r="A7" s="28" t="s">
        <v>280</v>
      </c>
      <c r="B7" s="30" t="s">
        <v>281</v>
      </c>
      <c r="C7" s="115">
        <v>0</v>
      </c>
      <c r="D7" s="115">
        <v>0</v>
      </c>
    </row>
    <row r="8" spans="1:5" ht="50.25" customHeight="1" x14ac:dyDescent="0.25">
      <c r="A8" s="28" t="s">
        <v>282</v>
      </c>
      <c r="B8" s="30" t="s">
        <v>283</v>
      </c>
      <c r="C8" s="115">
        <v>0</v>
      </c>
      <c r="D8" s="115">
        <v>0</v>
      </c>
    </row>
    <row r="9" spans="1:5" ht="15.75" x14ac:dyDescent="0.25">
      <c r="A9" s="28" t="s">
        <v>284</v>
      </c>
      <c r="B9" s="29" t="s">
        <v>274</v>
      </c>
      <c r="C9" s="114">
        <f>SUM(C11+C13)</f>
        <v>11362426.370000005</v>
      </c>
      <c r="D9" s="114">
        <f>SUM(D11+D13)</f>
        <v>6425577.3999999985</v>
      </c>
    </row>
    <row r="10" spans="1:5" ht="15.75" x14ac:dyDescent="0.25">
      <c r="A10" s="28" t="s">
        <v>285</v>
      </c>
      <c r="B10" s="30" t="s">
        <v>286</v>
      </c>
      <c r="C10" s="115">
        <f>SUM(C11)</f>
        <v>-83465800.280000001</v>
      </c>
      <c r="D10" s="115">
        <f>SUM(D11)</f>
        <v>-11455138.050000001</v>
      </c>
    </row>
    <row r="11" spans="1:5" ht="31.5" x14ac:dyDescent="0.25">
      <c r="A11" s="28" t="s">
        <v>287</v>
      </c>
      <c r="B11" s="30" t="s">
        <v>288</v>
      </c>
      <c r="C11" s="115">
        <v>-83465800.280000001</v>
      </c>
      <c r="D11" s="115">
        <v>-11455138.050000001</v>
      </c>
    </row>
    <row r="12" spans="1:5" ht="15.75" x14ac:dyDescent="0.25">
      <c r="A12" s="28" t="s">
        <v>289</v>
      </c>
      <c r="B12" s="30" t="s">
        <v>290</v>
      </c>
      <c r="C12" s="115">
        <f>SUM(C13)</f>
        <v>94828226.650000006</v>
      </c>
      <c r="D12" s="115">
        <f>SUM(D13)</f>
        <v>17880715.449999999</v>
      </c>
    </row>
    <row r="13" spans="1:5" ht="31.5" x14ac:dyDescent="0.25">
      <c r="A13" s="28" t="s">
        <v>291</v>
      </c>
      <c r="B13" s="30" t="s">
        <v>292</v>
      </c>
      <c r="C13" s="115">
        <v>94828226.650000006</v>
      </c>
      <c r="D13" s="115">
        <v>17880715.449999999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 1</vt:lpstr>
      <vt:lpstr>Прил 2</vt:lpstr>
      <vt:lpstr>Прил 3</vt:lpstr>
      <vt:lpstr>прил 4</vt:lpstr>
      <vt:lpstr>прил 5</vt:lpstr>
      <vt:lpstr>'Прил 2'!Область_печати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2025-04-01T12:41:40Z</cp:lastPrinted>
  <dcterms:created xsi:type="dcterms:W3CDTF">2020-04-01T06:37:20Z</dcterms:created>
  <dcterms:modified xsi:type="dcterms:W3CDTF">2025-04-02T12:13:44Z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