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3010" windowHeight="9345"/>
  </bookViews>
  <sheets>
    <sheet name="Прил 1" sheetId="13" r:id="rId1"/>
    <sheet name="Прил 2" sheetId="7" r:id="rId2"/>
    <sheet name="Прил 3" sheetId="12" r:id="rId3"/>
    <sheet name="Прил 4" sheetId="10" r:id="rId4"/>
    <sheet name="прил 5" sheetId="11" r:id="rId5"/>
    <sheet name="прил 6" sheetId="14" r:id="rId6"/>
    <sheet name="прил 7" sheetId="15" r:id="rId7"/>
    <sheet name="прил 8" sheetId="9" r:id="rId8"/>
    <sheet name="прил 9" sheetId="16" r:id="rId9"/>
  </sheets>
  <definedNames>
    <definedName name="_xlnm.Print_Area" localSheetId="3">'Прил 4'!$A$1:$D$201</definedName>
    <definedName name="_xlnm.Print_Area" localSheetId="7">'прил 8'!$A$1:$D$10</definedName>
  </definedNames>
  <calcPr calcId="145621"/>
</workbook>
</file>

<file path=xl/calcChain.xml><?xml version="1.0" encoding="utf-8"?>
<calcChain xmlns="http://schemas.openxmlformats.org/spreadsheetml/2006/main">
  <c r="H33" i="16" l="1"/>
  <c r="G33" i="16"/>
  <c r="H22" i="16"/>
  <c r="G22" i="16"/>
  <c r="H19" i="16"/>
  <c r="G19" i="16"/>
  <c r="H7" i="16"/>
  <c r="G7" i="16"/>
  <c r="I26" i="16"/>
  <c r="I27" i="16"/>
  <c r="H26" i="16"/>
  <c r="G26" i="16"/>
  <c r="I16" i="16"/>
  <c r="I17" i="16"/>
  <c r="H15" i="16"/>
  <c r="G15" i="16"/>
  <c r="D14" i="14" l="1"/>
  <c r="C17" i="14"/>
  <c r="C14" i="14"/>
  <c r="I41" i="16"/>
  <c r="I40" i="16"/>
  <c r="H39" i="16"/>
  <c r="G39" i="16"/>
  <c r="I38" i="16"/>
  <c r="H37" i="16"/>
  <c r="G37" i="16"/>
  <c r="I36" i="16"/>
  <c r="I35" i="16"/>
  <c r="I34" i="16"/>
  <c r="I32" i="16"/>
  <c r="H31" i="16"/>
  <c r="G31" i="16"/>
  <c r="I30" i="16"/>
  <c r="I29" i="16"/>
  <c r="H28" i="16"/>
  <c r="H6" i="16" s="1"/>
  <c r="G28" i="16"/>
  <c r="I25" i="16"/>
  <c r="I24" i="16"/>
  <c r="I23" i="16"/>
  <c r="I21" i="16"/>
  <c r="I20" i="16"/>
  <c r="I18" i="16"/>
  <c r="I15" i="16"/>
  <c r="I14" i="16"/>
  <c r="H13" i="16"/>
  <c r="G13" i="16"/>
  <c r="I12" i="16"/>
  <c r="I10" i="16"/>
  <c r="I9" i="16"/>
  <c r="I8" i="16"/>
  <c r="G6" i="16" l="1"/>
  <c r="I31" i="16"/>
  <c r="I28" i="16"/>
  <c r="I39" i="16"/>
  <c r="I37" i="16"/>
  <c r="I33" i="16"/>
  <c r="I22" i="16"/>
  <c r="I19" i="16"/>
  <c r="I13" i="16"/>
  <c r="I7" i="16"/>
  <c r="I6" i="16" l="1"/>
  <c r="D7" i="15"/>
  <c r="D6" i="15" s="1"/>
  <c r="C7" i="15"/>
  <c r="C6" i="15" s="1"/>
  <c r="D17" i="14"/>
  <c r="D11" i="14"/>
  <c r="C11" i="14"/>
  <c r="D7" i="14"/>
  <c r="C7" i="14"/>
  <c r="D6" i="14" l="1"/>
  <c r="C6" i="14"/>
  <c r="E157" i="11" l="1"/>
  <c r="E156" i="11" s="1"/>
  <c r="D157" i="11"/>
  <c r="D156" i="11" s="1"/>
  <c r="E166" i="11"/>
  <c r="E163" i="11" s="1"/>
  <c r="E162" i="11" s="1"/>
  <c r="E164" i="11"/>
  <c r="D164" i="11"/>
  <c r="D166" i="11"/>
  <c r="E160" i="11"/>
  <c r="E159" i="11" s="1"/>
  <c r="D160" i="11"/>
  <c r="D159" i="11" s="1"/>
  <c r="E148" i="11"/>
  <c r="E147" i="11" s="1"/>
  <c r="E146" i="11" s="1"/>
  <c r="D148" i="11"/>
  <c r="D147" i="11" s="1"/>
  <c r="D146" i="11" s="1"/>
  <c r="D163" i="11" l="1"/>
  <c r="D162" i="11" s="1"/>
  <c r="E152" i="11"/>
  <c r="D152" i="11"/>
  <c r="E154" i="11"/>
  <c r="D154" i="11"/>
  <c r="E140" i="11"/>
  <c r="D140" i="11"/>
  <c r="E135" i="11"/>
  <c r="E134" i="11" s="1"/>
  <c r="D135" i="11"/>
  <c r="D134" i="11" s="1"/>
  <c r="E138" i="11"/>
  <c r="D138" i="11"/>
  <c r="E144" i="11"/>
  <c r="E143" i="11" s="1"/>
  <c r="D144" i="11"/>
  <c r="D143" i="11" s="1"/>
  <c r="E6" i="10"/>
  <c r="F8" i="12"/>
  <c r="F32" i="10"/>
  <c r="F31" i="10" s="1"/>
  <c r="F30" i="10" s="1"/>
  <c r="E32" i="10"/>
  <c r="G32" i="10" s="1"/>
  <c r="E132" i="11"/>
  <c r="E131" i="11" s="1"/>
  <c r="D132" i="11"/>
  <c r="D131" i="11" s="1"/>
  <c r="E128" i="11"/>
  <c r="D128" i="11"/>
  <c r="E125" i="11"/>
  <c r="D125" i="11"/>
  <c r="E121" i="11"/>
  <c r="E120" i="11" s="1"/>
  <c r="E119" i="11" s="1"/>
  <c r="D121" i="11"/>
  <c r="D120" i="11" s="1"/>
  <c r="D119" i="11" s="1"/>
  <c r="E117" i="11"/>
  <c r="E116" i="11" s="1"/>
  <c r="D117" i="11"/>
  <c r="D116" i="11" s="1"/>
  <c r="E114" i="11"/>
  <c r="E113" i="11" s="1"/>
  <c r="D114" i="11"/>
  <c r="D113" i="11" s="1"/>
  <c r="E110" i="11"/>
  <c r="E109" i="11" s="1"/>
  <c r="E108" i="11" s="1"/>
  <c r="D110" i="11"/>
  <c r="D109" i="11" s="1"/>
  <c r="D108" i="11" s="1"/>
  <c r="E106" i="11"/>
  <c r="E105" i="11" s="1"/>
  <c r="D106" i="11"/>
  <c r="D105" i="11" s="1"/>
  <c r="E103" i="11"/>
  <c r="E102" i="11" s="1"/>
  <c r="D103" i="11"/>
  <c r="D102" i="11" s="1"/>
  <c r="E99" i="11"/>
  <c r="E98" i="11" s="1"/>
  <c r="D99" i="11"/>
  <c r="D98" i="11" s="1"/>
  <c r="E96" i="11"/>
  <c r="E95" i="11" s="1"/>
  <c r="D96" i="11"/>
  <c r="D95" i="11" s="1"/>
  <c r="E93" i="11"/>
  <c r="E92" i="11" s="1"/>
  <c r="D93" i="11"/>
  <c r="D92" i="11" s="1"/>
  <c r="E90" i="11"/>
  <c r="E89" i="11" s="1"/>
  <c r="D90" i="11"/>
  <c r="D89" i="11" s="1"/>
  <c r="E86" i="11"/>
  <c r="E85" i="11" s="1"/>
  <c r="E84" i="11" s="1"/>
  <c r="D86" i="11"/>
  <c r="D85" i="11" s="1"/>
  <c r="D84" i="11" s="1"/>
  <c r="E82" i="11"/>
  <c r="E81" i="11" s="1"/>
  <c r="D82" i="11"/>
  <c r="D81" i="11" s="1"/>
  <c r="E79" i="11"/>
  <c r="D79" i="11"/>
  <c r="E77" i="11"/>
  <c r="D77" i="11"/>
  <c r="E88" i="11" l="1"/>
  <c r="D88" i="11"/>
  <c r="E151" i="11"/>
  <c r="E150" i="11" s="1"/>
  <c r="E112" i="11"/>
  <c r="D151" i="11"/>
  <c r="D150" i="11" s="1"/>
  <c r="E137" i="11"/>
  <c r="E130" i="11" s="1"/>
  <c r="E101" i="11"/>
  <c r="D124" i="11"/>
  <c r="D123" i="11" s="1"/>
  <c r="E124" i="11"/>
  <c r="E123" i="11" s="1"/>
  <c r="D137" i="11"/>
  <c r="D130" i="11" s="1"/>
  <c r="D101" i="11"/>
  <c r="D112" i="11"/>
  <c r="E31" i="10"/>
  <c r="D76" i="11"/>
  <c r="E76" i="11"/>
  <c r="D70" i="11"/>
  <c r="E70" i="11"/>
  <c r="D72" i="11"/>
  <c r="E72" i="11"/>
  <c r="E74" i="11"/>
  <c r="D74" i="11"/>
  <c r="E66" i="11"/>
  <c r="E65" i="11" s="1"/>
  <c r="E63" i="11"/>
  <c r="D63" i="11"/>
  <c r="D66" i="11"/>
  <c r="D65" i="11" s="1"/>
  <c r="E61" i="11"/>
  <c r="D61" i="11"/>
  <c r="D58" i="11"/>
  <c r="D57" i="11" s="1"/>
  <c r="E55" i="11"/>
  <c r="E54" i="11" s="1"/>
  <c r="D55" i="11"/>
  <c r="D54" i="11" s="1"/>
  <c r="E51" i="11"/>
  <c r="E50" i="11" s="1"/>
  <c r="E49" i="11" s="1"/>
  <c r="D51" i="11"/>
  <c r="D50" i="11" s="1"/>
  <c r="D49" i="11" s="1"/>
  <c r="E47" i="11"/>
  <c r="E46" i="11" s="1"/>
  <c r="E45" i="11" s="1"/>
  <c r="D47" i="11"/>
  <c r="D46" i="11" s="1"/>
  <c r="D45" i="11" s="1"/>
  <c r="E43" i="11"/>
  <c r="D43" i="11"/>
  <c r="E41" i="11"/>
  <c r="D41" i="11"/>
  <c r="E37" i="11"/>
  <c r="D37" i="11"/>
  <c r="E35" i="11"/>
  <c r="D35" i="11"/>
  <c r="E33" i="11"/>
  <c r="D33" i="11"/>
  <c r="E31" i="11"/>
  <c r="D31" i="11"/>
  <c r="E28" i="11"/>
  <c r="E27" i="11" s="1"/>
  <c r="D28" i="11"/>
  <c r="D27" i="11" s="1"/>
  <c r="E25" i="11"/>
  <c r="D25" i="11"/>
  <c r="E23" i="11"/>
  <c r="D23" i="11"/>
  <c r="E19" i="11"/>
  <c r="E18" i="11" s="1"/>
  <c r="D19" i="11"/>
  <c r="D18" i="11" s="1"/>
  <c r="E16" i="11"/>
  <c r="D16" i="11"/>
  <c r="E14" i="11"/>
  <c r="E12" i="11"/>
  <c r="D12" i="11"/>
  <c r="D14" i="11"/>
  <c r="E9" i="11"/>
  <c r="E8" i="11" s="1"/>
  <c r="D9" i="11"/>
  <c r="D8" i="11" s="1"/>
  <c r="D60" i="11" l="1"/>
  <c r="D53" i="11" s="1"/>
  <c r="E69" i="11"/>
  <c r="E68" i="11" s="1"/>
  <c r="D69" i="11"/>
  <c r="D68" i="11" s="1"/>
  <c r="E30" i="10"/>
  <c r="G30" i="10" s="1"/>
  <c r="G31" i="10"/>
  <c r="E60" i="11"/>
  <c r="E53" i="11" s="1"/>
  <c r="E40" i="11"/>
  <c r="D22" i="11"/>
  <c r="E11" i="11"/>
  <c r="E7" i="11" s="1"/>
  <c r="D11" i="11"/>
  <c r="D7" i="11" s="1"/>
  <c r="E30" i="11"/>
  <c r="D40" i="11"/>
  <c r="E22" i="11"/>
  <c r="D30" i="11"/>
  <c r="D21" i="11" l="1"/>
  <c r="D6" i="11" s="1"/>
  <c r="E21" i="11"/>
  <c r="E6" i="11" s="1"/>
  <c r="G169" i="10" l="1"/>
  <c r="F168" i="10"/>
  <c r="F167" i="10" s="1"/>
  <c r="E168" i="10"/>
  <c r="E167" i="10" s="1"/>
  <c r="G166" i="10"/>
  <c r="F165" i="10"/>
  <c r="F164" i="10" s="1"/>
  <c r="E165" i="10"/>
  <c r="E164" i="10" s="1"/>
  <c r="G163" i="10"/>
  <c r="F162" i="10"/>
  <c r="E162" i="10"/>
  <c r="G161" i="10"/>
  <c r="F160" i="10"/>
  <c r="E160" i="10"/>
  <c r="G158" i="10"/>
  <c r="F157" i="10"/>
  <c r="E157" i="10"/>
  <c r="G156" i="10"/>
  <c r="F155" i="10"/>
  <c r="E155" i="10"/>
  <c r="G154" i="10"/>
  <c r="F153" i="10"/>
  <c r="E153" i="10"/>
  <c r="G151" i="10"/>
  <c r="F150" i="10"/>
  <c r="E150" i="10"/>
  <c r="E149" i="10" s="1"/>
  <c r="G200" i="10"/>
  <c r="F199" i="10"/>
  <c r="F198" i="10" s="1"/>
  <c r="F197" i="10" s="1"/>
  <c r="E199" i="10"/>
  <c r="E198" i="10" s="1"/>
  <c r="E197" i="10" s="1"/>
  <c r="G196" i="10"/>
  <c r="F195" i="10"/>
  <c r="F194" i="10" s="1"/>
  <c r="E195" i="10"/>
  <c r="E194" i="10" s="1"/>
  <c r="E193" i="10" s="1"/>
  <c r="G191" i="10"/>
  <c r="F190" i="10"/>
  <c r="F189" i="10" s="1"/>
  <c r="F188" i="10" s="1"/>
  <c r="E190" i="10"/>
  <c r="E189" i="10" s="1"/>
  <c r="E188" i="10" s="1"/>
  <c r="E187" i="10" s="1"/>
  <c r="G186" i="10"/>
  <c r="F185" i="10"/>
  <c r="E185" i="10"/>
  <c r="G184" i="10"/>
  <c r="F183" i="10"/>
  <c r="E183" i="10"/>
  <c r="G182" i="10"/>
  <c r="F181" i="10"/>
  <c r="E181" i="10"/>
  <c r="G178" i="10"/>
  <c r="F177" i="10"/>
  <c r="E177" i="10"/>
  <c r="E176" i="10" s="1"/>
  <c r="E175" i="10" s="1"/>
  <c r="G174" i="10"/>
  <c r="F173" i="10"/>
  <c r="F172" i="10" s="1"/>
  <c r="F171" i="10" s="1"/>
  <c r="E173" i="10"/>
  <c r="E172" i="10" s="1"/>
  <c r="E171" i="10" s="1"/>
  <c r="G146" i="10"/>
  <c r="F145" i="10"/>
  <c r="F144" i="10" s="1"/>
  <c r="F143" i="10" s="1"/>
  <c r="E145" i="10"/>
  <c r="E144" i="10" s="1"/>
  <c r="E143" i="10" s="1"/>
  <c r="G142" i="10"/>
  <c r="F141" i="10"/>
  <c r="F140" i="10" s="1"/>
  <c r="E141" i="10"/>
  <c r="E140" i="10" s="1"/>
  <c r="E139" i="10" s="1"/>
  <c r="G137" i="10"/>
  <c r="E136" i="10"/>
  <c r="G136" i="10" s="1"/>
  <c r="G132" i="10"/>
  <c r="F131" i="10"/>
  <c r="E131" i="10"/>
  <c r="G130" i="10"/>
  <c r="F129" i="10"/>
  <c r="E129" i="10"/>
  <c r="G127" i="10"/>
  <c r="F126" i="10"/>
  <c r="F125" i="10" s="1"/>
  <c r="E126" i="10"/>
  <c r="E125" i="10" s="1"/>
  <c r="G124" i="10"/>
  <c r="F123" i="10"/>
  <c r="F122" i="10" s="1"/>
  <c r="E123" i="10"/>
  <c r="E122" i="10" s="1"/>
  <c r="G120" i="10"/>
  <c r="F119" i="10"/>
  <c r="F118" i="10" s="1"/>
  <c r="E119" i="10"/>
  <c r="E118" i="10" s="1"/>
  <c r="G117" i="10"/>
  <c r="F116" i="10"/>
  <c r="F115" i="10" s="1"/>
  <c r="E116" i="10"/>
  <c r="E115" i="10" s="1"/>
  <c r="G114" i="10"/>
  <c r="F113" i="10"/>
  <c r="E113" i="10"/>
  <c r="E112" i="10" s="1"/>
  <c r="G111" i="10"/>
  <c r="G110" i="10"/>
  <c r="F109" i="10"/>
  <c r="F108" i="10" s="1"/>
  <c r="E109" i="10"/>
  <c r="E108" i="10" s="1"/>
  <c r="E107" i="10" s="1"/>
  <c r="G105" i="10"/>
  <c r="F104" i="10"/>
  <c r="F103" i="10" s="1"/>
  <c r="E104" i="10"/>
  <c r="E103" i="10" s="1"/>
  <c r="G102" i="10"/>
  <c r="F101" i="10"/>
  <c r="F100" i="10" s="1"/>
  <c r="E101" i="10"/>
  <c r="E100" i="10" s="1"/>
  <c r="G99" i="10"/>
  <c r="F98" i="10"/>
  <c r="F97" i="10" s="1"/>
  <c r="E98" i="10"/>
  <c r="E97" i="10" s="1"/>
  <c r="G95" i="10"/>
  <c r="F94" i="10"/>
  <c r="F93" i="10" s="1"/>
  <c r="E94" i="10"/>
  <c r="E93" i="10" s="1"/>
  <c r="G92" i="10"/>
  <c r="F91" i="10"/>
  <c r="E91" i="10"/>
  <c r="E90" i="10" s="1"/>
  <c r="G89" i="10"/>
  <c r="F88" i="10"/>
  <c r="F87" i="10" s="1"/>
  <c r="E88" i="10"/>
  <c r="E87" i="10" s="1"/>
  <c r="G86" i="10"/>
  <c r="E85" i="10"/>
  <c r="G85" i="10" s="1"/>
  <c r="G82" i="10"/>
  <c r="G81" i="10"/>
  <c r="F80" i="10"/>
  <c r="E80" i="10"/>
  <c r="E79" i="10" s="1"/>
  <c r="E73" i="10" s="1"/>
  <c r="G78" i="10"/>
  <c r="F77" i="10"/>
  <c r="E77" i="10"/>
  <c r="G76" i="10"/>
  <c r="F75" i="10"/>
  <c r="E75" i="10"/>
  <c r="G74" i="10"/>
  <c r="G72" i="10"/>
  <c r="F71" i="10"/>
  <c r="F70" i="10" s="1"/>
  <c r="E71" i="10"/>
  <c r="E70" i="10" s="1"/>
  <c r="E69" i="10" s="1"/>
  <c r="G68" i="10"/>
  <c r="F67" i="10"/>
  <c r="E67" i="10"/>
  <c r="E66" i="10" s="1"/>
  <c r="E65" i="10" s="1"/>
  <c r="G63" i="10"/>
  <c r="F62" i="10"/>
  <c r="E62" i="10"/>
  <c r="G61" i="10"/>
  <c r="F60" i="10"/>
  <c r="E60" i="10"/>
  <c r="G56" i="10"/>
  <c r="F55" i="10"/>
  <c r="F54" i="10" s="1"/>
  <c r="E55" i="10"/>
  <c r="E54" i="10" s="1"/>
  <c r="G53" i="10"/>
  <c r="F52" i="10"/>
  <c r="F51" i="10" s="1"/>
  <c r="E52" i="10"/>
  <c r="E51" i="10"/>
  <c r="G50" i="10"/>
  <c r="F49" i="10"/>
  <c r="E49" i="10"/>
  <c r="G48" i="10"/>
  <c r="G47" i="10"/>
  <c r="F46" i="10"/>
  <c r="E46" i="10"/>
  <c r="G44" i="10"/>
  <c r="G43" i="10"/>
  <c r="F42" i="10"/>
  <c r="E42" i="10"/>
  <c r="G41" i="10"/>
  <c r="F40" i="10"/>
  <c r="E40" i="10"/>
  <c r="G39" i="10"/>
  <c r="F38" i="10"/>
  <c r="E38" i="10"/>
  <c r="G37" i="10"/>
  <c r="F36" i="10"/>
  <c r="E36" i="10"/>
  <c r="G29" i="10"/>
  <c r="E28" i="10"/>
  <c r="G28" i="10" s="1"/>
  <c r="G25" i="10"/>
  <c r="F24" i="10"/>
  <c r="E24" i="10"/>
  <c r="E23" i="10" s="1"/>
  <c r="E22" i="10" s="1"/>
  <c r="G21" i="10"/>
  <c r="F20" i="10"/>
  <c r="F19" i="10" s="1"/>
  <c r="E20" i="10"/>
  <c r="E19" i="10" s="1"/>
  <c r="G18" i="10"/>
  <c r="F17" i="10"/>
  <c r="E17" i="10"/>
  <c r="G16" i="10"/>
  <c r="F15" i="10"/>
  <c r="E15" i="10"/>
  <c r="G12" i="10"/>
  <c r="F11" i="10"/>
  <c r="E11" i="10"/>
  <c r="G10" i="10"/>
  <c r="F9" i="10"/>
  <c r="E9" i="10"/>
  <c r="E152" i="10" l="1"/>
  <c r="F152" i="10"/>
  <c r="G167" i="10"/>
  <c r="G168" i="10"/>
  <c r="E135" i="10"/>
  <c r="G135" i="10" s="1"/>
  <c r="E84" i="10"/>
  <c r="G84" i="10" s="1"/>
  <c r="E59" i="10"/>
  <c r="E58" i="10" s="1"/>
  <c r="E57" i="10" s="1"/>
  <c r="F59" i="10"/>
  <c r="F58" i="10" s="1"/>
  <c r="E8" i="10"/>
  <c r="E7" i="10" s="1"/>
  <c r="F8" i="10"/>
  <c r="G17" i="10"/>
  <c r="E128" i="10"/>
  <c r="E121" i="10" s="1"/>
  <c r="E106" i="10" s="1"/>
  <c r="G125" i="10"/>
  <c r="G91" i="10"/>
  <c r="G115" i="10"/>
  <c r="E27" i="10"/>
  <c r="E192" i="10"/>
  <c r="G94" i="10"/>
  <c r="G197" i="10"/>
  <c r="G162" i="10"/>
  <c r="G24" i="10"/>
  <c r="G52" i="10"/>
  <c r="G80" i="10"/>
  <c r="G100" i="10"/>
  <c r="G40" i="10"/>
  <c r="G104" i="10"/>
  <c r="G9" i="10"/>
  <c r="F45" i="10"/>
  <c r="G131" i="10"/>
  <c r="G177" i="10"/>
  <c r="G183" i="10"/>
  <c r="G195" i="10"/>
  <c r="G113" i="10"/>
  <c r="E159" i="10"/>
  <c r="E148" i="10" s="1"/>
  <c r="E147" i="10" s="1"/>
  <c r="G38" i="10"/>
  <c r="G62" i="10"/>
  <c r="F79" i="10"/>
  <c r="F73" i="10" s="1"/>
  <c r="G73" i="10" s="1"/>
  <c r="G181" i="10"/>
  <c r="F159" i="10"/>
  <c r="G49" i="10"/>
  <c r="E45" i="10"/>
  <c r="G70" i="10"/>
  <c r="G194" i="10"/>
  <c r="F35" i="10"/>
  <c r="G103" i="10"/>
  <c r="G118" i="10"/>
  <c r="F128" i="10"/>
  <c r="E138" i="10"/>
  <c r="G150" i="10"/>
  <c r="G11" i="10"/>
  <c r="E35" i="10"/>
  <c r="G46" i="10"/>
  <c r="G75" i="10"/>
  <c r="G145" i="10"/>
  <c r="G173" i="10"/>
  <c r="G155" i="10"/>
  <c r="G36" i="10"/>
  <c r="G51" i="10"/>
  <c r="G67" i="10"/>
  <c r="E96" i="10"/>
  <c r="G119" i="10"/>
  <c r="G129" i="10"/>
  <c r="F180" i="10"/>
  <c r="F179" i="10" s="1"/>
  <c r="G190" i="10"/>
  <c r="E14" i="10"/>
  <c r="E13" i="10" s="1"/>
  <c r="F23" i="10"/>
  <c r="F22" i="10" s="1"/>
  <c r="G22" i="10" s="1"/>
  <c r="G54" i="10"/>
  <c r="F90" i="10"/>
  <c r="G90" i="10" s="1"/>
  <c r="G98" i="10"/>
  <c r="G101" i="10"/>
  <c r="G116" i="10"/>
  <c r="G126" i="10"/>
  <c r="F176" i="10"/>
  <c r="F175" i="10" s="1"/>
  <c r="G175" i="10" s="1"/>
  <c r="G185" i="10"/>
  <c r="G164" i="10"/>
  <c r="G15" i="10"/>
  <c r="G77" i="10"/>
  <c r="F149" i="10"/>
  <c r="G153" i="10"/>
  <c r="G157" i="10"/>
  <c r="G19" i="10"/>
  <c r="G42" i="10"/>
  <c r="E64" i="10"/>
  <c r="G88" i="10"/>
  <c r="G199" i="10"/>
  <c r="G71" i="10"/>
  <c r="F96" i="10"/>
  <c r="G93" i="10"/>
  <c r="G140" i="10"/>
  <c r="F139" i="10"/>
  <c r="G171" i="10"/>
  <c r="G122" i="10"/>
  <c r="G143" i="10"/>
  <c r="F187" i="10"/>
  <c r="G187" i="10" s="1"/>
  <c r="G188" i="10"/>
  <c r="G108" i="10"/>
  <c r="F107" i="10"/>
  <c r="G60" i="10"/>
  <c r="F66" i="10"/>
  <c r="E83" i="10"/>
  <c r="G123" i="10"/>
  <c r="G172" i="10"/>
  <c r="E180" i="10"/>
  <c r="E179" i="10" s="1"/>
  <c r="E170" i="10" s="1"/>
  <c r="F14" i="10"/>
  <c r="F69" i="10"/>
  <c r="G69" i="10" s="1"/>
  <c r="F112" i="10"/>
  <c r="G112" i="10" s="1"/>
  <c r="F193" i="10"/>
  <c r="G55" i="10"/>
  <c r="G87" i="10"/>
  <c r="G97" i="10"/>
  <c r="G109" i="10"/>
  <c r="G141" i="10"/>
  <c r="G198" i="10"/>
  <c r="G165" i="10"/>
  <c r="G144" i="10"/>
  <c r="G189" i="10"/>
  <c r="G160" i="10"/>
  <c r="G20" i="10"/>
  <c r="H12" i="12"/>
  <c r="H14" i="12"/>
  <c r="H18" i="12"/>
  <c r="H20" i="12"/>
  <c r="H23" i="12"/>
  <c r="H27" i="12"/>
  <c r="H31" i="12"/>
  <c r="H35" i="12"/>
  <c r="H37" i="12"/>
  <c r="H39" i="12"/>
  <c r="H41" i="12"/>
  <c r="H42" i="12"/>
  <c r="H45" i="12"/>
  <c r="H46" i="12"/>
  <c r="H48" i="12"/>
  <c r="H51" i="12"/>
  <c r="H54" i="12"/>
  <c r="H59" i="12"/>
  <c r="H61" i="12"/>
  <c r="H66" i="12"/>
  <c r="H70" i="12"/>
  <c r="H72" i="12"/>
  <c r="H74" i="12"/>
  <c r="H76" i="12"/>
  <c r="H79" i="12"/>
  <c r="H80" i="12"/>
  <c r="H84" i="12"/>
  <c r="H87" i="12"/>
  <c r="H90" i="12"/>
  <c r="H93" i="12"/>
  <c r="H97" i="12"/>
  <c r="H100" i="12"/>
  <c r="H103" i="12"/>
  <c r="H108" i="12"/>
  <c r="H109" i="12"/>
  <c r="H112" i="12"/>
  <c r="H115" i="12"/>
  <c r="H118" i="12"/>
  <c r="H122" i="12"/>
  <c r="H125" i="12"/>
  <c r="H128" i="12"/>
  <c r="H130" i="12"/>
  <c r="H135" i="12"/>
  <c r="H140" i="12"/>
  <c r="H144" i="12"/>
  <c r="H149" i="12"/>
  <c r="H153" i="12"/>
  <c r="H157" i="12"/>
  <c r="H159" i="12"/>
  <c r="H161" i="12"/>
  <c r="H166" i="12"/>
  <c r="H171" i="12"/>
  <c r="H175" i="12"/>
  <c r="H176" i="12"/>
  <c r="H177" i="12"/>
  <c r="H181" i="12"/>
  <c r="H184" i="12"/>
  <c r="H186" i="12"/>
  <c r="H188" i="12"/>
  <c r="H191" i="12"/>
  <c r="H193" i="12"/>
  <c r="H196" i="12"/>
  <c r="H199" i="12"/>
  <c r="H205" i="12"/>
  <c r="H207" i="12"/>
  <c r="H210" i="12"/>
  <c r="G209" i="12"/>
  <c r="G208" i="12" s="1"/>
  <c r="F209" i="12"/>
  <c r="H209" i="12" s="1"/>
  <c r="G206" i="12"/>
  <c r="F206" i="12"/>
  <c r="H206" i="12" s="1"/>
  <c r="G204" i="12"/>
  <c r="F204" i="12"/>
  <c r="G180" i="12"/>
  <c r="G179" i="12" s="1"/>
  <c r="F180" i="12"/>
  <c r="F179" i="12" s="1"/>
  <c r="G198" i="12"/>
  <c r="F198" i="12"/>
  <c r="F197" i="12" s="1"/>
  <c r="G195" i="12"/>
  <c r="G194" i="12" s="1"/>
  <c r="F195" i="12"/>
  <c r="F194" i="12" s="1"/>
  <c r="H194" i="12" s="1"/>
  <c r="G192" i="12"/>
  <c r="F192" i="12"/>
  <c r="G190" i="12"/>
  <c r="F190" i="12"/>
  <c r="G187" i="12"/>
  <c r="F187" i="12"/>
  <c r="G185" i="12"/>
  <c r="F185" i="12"/>
  <c r="G183" i="12"/>
  <c r="F183" i="12"/>
  <c r="E134" i="10" l="1"/>
  <c r="G134" i="10" s="1"/>
  <c r="F148" i="10"/>
  <c r="F147" i="10" s="1"/>
  <c r="G147" i="10" s="1"/>
  <c r="G128" i="10"/>
  <c r="G59" i="10"/>
  <c r="G149" i="10"/>
  <c r="H183" i="12"/>
  <c r="H185" i="12"/>
  <c r="H192" i="12"/>
  <c r="H179" i="12"/>
  <c r="H195" i="12"/>
  <c r="H187" i="12"/>
  <c r="H190" i="12"/>
  <c r="G8" i="10"/>
  <c r="G45" i="10"/>
  <c r="G96" i="10"/>
  <c r="G176" i="10"/>
  <c r="F7" i="10"/>
  <c r="G7" i="10" s="1"/>
  <c r="E34" i="10"/>
  <c r="F34" i="10"/>
  <c r="G159" i="10"/>
  <c r="G23" i="10"/>
  <c r="G27" i="10"/>
  <c r="E26" i="10"/>
  <c r="G26" i="10" s="1"/>
  <c r="G79" i="10"/>
  <c r="G180" i="10"/>
  <c r="G35" i="10"/>
  <c r="F170" i="10"/>
  <c r="G170" i="10" s="1"/>
  <c r="F83" i="10"/>
  <c r="G83" i="10" s="1"/>
  <c r="F121" i="10"/>
  <c r="G121" i="10" s="1"/>
  <c r="G197" i="12"/>
  <c r="H197" i="12" s="1"/>
  <c r="H198" i="12"/>
  <c r="G203" i="12"/>
  <c r="H204" i="12"/>
  <c r="F208" i="12"/>
  <c r="H208" i="12" s="1"/>
  <c r="H180" i="12"/>
  <c r="F203" i="12"/>
  <c r="G66" i="10"/>
  <c r="F65" i="10"/>
  <c r="G107" i="10"/>
  <c r="G179" i="10"/>
  <c r="F13" i="10"/>
  <c r="G13" i="10" s="1"/>
  <c r="G14" i="10"/>
  <c r="F138" i="10"/>
  <c r="G138" i="10" s="1"/>
  <c r="G139" i="10"/>
  <c r="G152" i="10"/>
  <c r="F192" i="10"/>
  <c r="G192" i="10" s="1"/>
  <c r="G193" i="10"/>
  <c r="G58" i="10"/>
  <c r="F57" i="10"/>
  <c r="G57" i="10" s="1"/>
  <c r="F189" i="12"/>
  <c r="G189" i="12"/>
  <c r="H189" i="12" s="1"/>
  <c r="F182" i="12"/>
  <c r="G182" i="12"/>
  <c r="G165" i="12"/>
  <c r="F165" i="12"/>
  <c r="F164" i="12" s="1"/>
  <c r="F163" i="12" s="1"/>
  <c r="F162" i="12" s="1"/>
  <c r="G174" i="12"/>
  <c r="F174" i="12"/>
  <c r="F173" i="12" s="1"/>
  <c r="F172" i="12" s="1"/>
  <c r="G170" i="12"/>
  <c r="F170" i="12"/>
  <c r="F169" i="12" s="1"/>
  <c r="F168" i="12" s="1"/>
  <c r="G160" i="12"/>
  <c r="F160" i="12"/>
  <c r="G158" i="12"/>
  <c r="F158" i="12"/>
  <c r="G156" i="12"/>
  <c r="F156" i="12"/>
  <c r="G152" i="12"/>
  <c r="F152" i="12"/>
  <c r="F151" i="12" s="1"/>
  <c r="F150" i="12" s="1"/>
  <c r="G148" i="12"/>
  <c r="F148" i="12"/>
  <c r="F147" i="12" s="1"/>
  <c r="F146" i="12" s="1"/>
  <c r="G143" i="12"/>
  <c r="F143" i="12"/>
  <c r="F142" i="12" s="1"/>
  <c r="F141" i="12" s="1"/>
  <c r="G139" i="12"/>
  <c r="F139" i="12"/>
  <c r="F138" i="12" s="1"/>
  <c r="F137" i="12" s="1"/>
  <c r="F134" i="12"/>
  <c r="G129" i="12"/>
  <c r="H129" i="12" s="1"/>
  <c r="F129" i="12"/>
  <c r="G127" i="12"/>
  <c r="F127" i="12"/>
  <c r="G124" i="12"/>
  <c r="F124" i="12"/>
  <c r="F123" i="12" s="1"/>
  <c r="G121" i="12"/>
  <c r="F121" i="12"/>
  <c r="F120" i="12" s="1"/>
  <c r="G117" i="12"/>
  <c r="F117" i="12"/>
  <c r="F116" i="12" s="1"/>
  <c r="G114" i="12"/>
  <c r="F114" i="12"/>
  <c r="F113" i="12" s="1"/>
  <c r="G111" i="12"/>
  <c r="F111" i="12"/>
  <c r="F110" i="12" s="1"/>
  <c r="G107" i="12"/>
  <c r="F107" i="12"/>
  <c r="F106" i="12" s="1"/>
  <c r="F105" i="12" s="1"/>
  <c r="G102" i="12"/>
  <c r="F102" i="12"/>
  <c r="F101" i="12" s="1"/>
  <c r="G99" i="12"/>
  <c r="F99" i="12"/>
  <c r="F98" i="12" s="1"/>
  <c r="G96" i="12"/>
  <c r="F96" i="12"/>
  <c r="F95" i="12" s="1"/>
  <c r="G92" i="12"/>
  <c r="F92" i="12"/>
  <c r="F91" i="12" s="1"/>
  <c r="G89" i="12"/>
  <c r="F89" i="12"/>
  <c r="F88" i="12" s="1"/>
  <c r="G86" i="12"/>
  <c r="F86" i="12"/>
  <c r="F85" i="12" s="1"/>
  <c r="F83" i="12"/>
  <c r="G78" i="12"/>
  <c r="F78" i="12"/>
  <c r="F77" i="12" s="1"/>
  <c r="F71" i="12" s="1"/>
  <c r="G75" i="12"/>
  <c r="F75" i="12"/>
  <c r="G73" i="12"/>
  <c r="F73" i="12"/>
  <c r="G69" i="12"/>
  <c r="F69" i="12"/>
  <c r="F68" i="12" s="1"/>
  <c r="F67" i="12" s="1"/>
  <c r="G65" i="12"/>
  <c r="F65" i="12"/>
  <c r="F64" i="12" s="1"/>
  <c r="F63" i="12" s="1"/>
  <c r="G58" i="12"/>
  <c r="F58" i="12"/>
  <c r="G60" i="12"/>
  <c r="F60" i="12"/>
  <c r="G53" i="12"/>
  <c r="F53" i="12"/>
  <c r="F52" i="12" s="1"/>
  <c r="G50" i="12"/>
  <c r="F50" i="12"/>
  <c r="F49" i="12" s="1"/>
  <c r="G44" i="12"/>
  <c r="G47" i="12"/>
  <c r="H47" i="12" s="1"/>
  <c r="F44" i="12"/>
  <c r="F47" i="12"/>
  <c r="G40" i="12"/>
  <c r="F40" i="12"/>
  <c r="G38" i="12"/>
  <c r="F38" i="12"/>
  <c r="G36" i="12"/>
  <c r="F36" i="12"/>
  <c r="G34" i="12"/>
  <c r="F34" i="12"/>
  <c r="F30" i="12"/>
  <c r="G26" i="12"/>
  <c r="F26" i="12"/>
  <c r="F25" i="12" s="1"/>
  <c r="F24" i="12" s="1"/>
  <c r="G22" i="12"/>
  <c r="F22" i="12"/>
  <c r="F21" i="12" s="1"/>
  <c r="E133" i="10" l="1"/>
  <c r="G133" i="10" s="1"/>
  <c r="H40" i="12"/>
  <c r="H34" i="12"/>
  <c r="H160" i="12"/>
  <c r="H73" i="12"/>
  <c r="H58" i="12"/>
  <c r="H44" i="12"/>
  <c r="G34" i="10"/>
  <c r="G148" i="10"/>
  <c r="E201" i="10"/>
  <c r="F6" i="10"/>
  <c r="F201" i="10" s="1"/>
  <c r="F106" i="10"/>
  <c r="G106" i="10" s="1"/>
  <c r="G98" i="12"/>
  <c r="H98" i="12" s="1"/>
  <c r="H99" i="12"/>
  <c r="G110" i="12"/>
  <c r="H110" i="12" s="1"/>
  <c r="H111" i="12"/>
  <c r="G120" i="12"/>
  <c r="H120" i="12" s="1"/>
  <c r="H121" i="12"/>
  <c r="F29" i="12"/>
  <c r="H30" i="12"/>
  <c r="H38" i="12"/>
  <c r="H60" i="12"/>
  <c r="G68" i="12"/>
  <c r="H69" i="12"/>
  <c r="G77" i="12"/>
  <c r="H78" i="12"/>
  <c r="F133" i="12"/>
  <c r="H134" i="12"/>
  <c r="G147" i="12"/>
  <c r="H148" i="12"/>
  <c r="H158" i="12"/>
  <c r="G173" i="12"/>
  <c r="H174" i="12"/>
  <c r="F82" i="12"/>
  <c r="H82" i="12" s="1"/>
  <c r="H83" i="12"/>
  <c r="G91" i="12"/>
  <c r="H91" i="12" s="1"/>
  <c r="H92" i="12"/>
  <c r="G101" i="12"/>
  <c r="H101" i="12" s="1"/>
  <c r="H102" i="12"/>
  <c r="G113" i="12"/>
  <c r="H113" i="12" s="1"/>
  <c r="H114" i="12"/>
  <c r="G123" i="12"/>
  <c r="H123" i="12" s="1"/>
  <c r="H124" i="12"/>
  <c r="H203" i="12"/>
  <c r="G202" i="12"/>
  <c r="G25" i="12"/>
  <c r="H26" i="12"/>
  <c r="G21" i="12"/>
  <c r="H21" i="12" s="1"/>
  <c r="H22" i="12"/>
  <c r="G85" i="12"/>
  <c r="H85" i="12" s="1"/>
  <c r="H86" i="12"/>
  <c r="G106" i="12"/>
  <c r="H107" i="12"/>
  <c r="H127" i="12"/>
  <c r="G178" i="12"/>
  <c r="H182" i="12"/>
  <c r="F202" i="12"/>
  <c r="F201" i="12" s="1"/>
  <c r="F200" i="12" s="1"/>
  <c r="G88" i="12"/>
  <c r="H88" i="12" s="1"/>
  <c r="H89" i="12"/>
  <c r="G49" i="12"/>
  <c r="H49" i="12" s="1"/>
  <c r="H50" i="12"/>
  <c r="G138" i="12"/>
  <c r="H139" i="12"/>
  <c r="G151" i="12"/>
  <c r="H152" i="12"/>
  <c r="G164" i="12"/>
  <c r="H165" i="12"/>
  <c r="G95" i="12"/>
  <c r="H95" i="12" s="1"/>
  <c r="H96" i="12"/>
  <c r="G116" i="12"/>
  <c r="H116" i="12" s="1"/>
  <c r="H117" i="12"/>
  <c r="H36" i="12"/>
  <c r="G52" i="12"/>
  <c r="H52" i="12" s="1"/>
  <c r="H53" i="12"/>
  <c r="G64" i="12"/>
  <c r="H65" i="12"/>
  <c r="H75" i="12"/>
  <c r="G142" i="12"/>
  <c r="H143" i="12"/>
  <c r="H156" i="12"/>
  <c r="G169" i="12"/>
  <c r="H170" i="12"/>
  <c r="F178" i="12"/>
  <c r="F64" i="10"/>
  <c r="G64" i="10" s="1"/>
  <c r="G65" i="10"/>
  <c r="G126" i="12"/>
  <c r="F155" i="12"/>
  <c r="F154" i="12" s="1"/>
  <c r="F145" i="12" s="1"/>
  <c r="G155" i="12"/>
  <c r="F126" i="12"/>
  <c r="F119" i="12" s="1"/>
  <c r="F104" i="12" s="1"/>
  <c r="F167" i="12"/>
  <c r="F136" i="12"/>
  <c r="F94" i="12"/>
  <c r="F62" i="12"/>
  <c r="F57" i="12"/>
  <c r="F56" i="12" s="1"/>
  <c r="F55" i="12" s="1"/>
  <c r="G33" i="12"/>
  <c r="G57" i="12"/>
  <c r="G43" i="12"/>
  <c r="F33" i="12"/>
  <c r="F43" i="12"/>
  <c r="G17" i="12"/>
  <c r="F17" i="12"/>
  <c r="G19" i="12"/>
  <c r="F19" i="12"/>
  <c r="G13" i="12"/>
  <c r="F13" i="12"/>
  <c r="G11" i="12"/>
  <c r="F11" i="12"/>
  <c r="G6" i="10" l="1"/>
  <c r="G81" i="12"/>
  <c r="F81" i="12"/>
  <c r="H33" i="12"/>
  <c r="H178" i="12"/>
  <c r="G154" i="12"/>
  <c r="H155" i="12"/>
  <c r="G168" i="12"/>
  <c r="H169" i="12"/>
  <c r="G63" i="12"/>
  <c r="H64" i="12"/>
  <c r="G201" i="12"/>
  <c r="H202" i="12"/>
  <c r="F132" i="12"/>
  <c r="H133" i="12"/>
  <c r="H11" i="12"/>
  <c r="H17" i="12"/>
  <c r="G137" i="12"/>
  <c r="H138" i="12"/>
  <c r="G172" i="12"/>
  <c r="H172" i="12" s="1"/>
  <c r="H173" i="12"/>
  <c r="G119" i="12"/>
  <c r="H119" i="12" s="1"/>
  <c r="H126" i="12"/>
  <c r="G71" i="12"/>
  <c r="H71" i="12" s="1"/>
  <c r="H77" i="12"/>
  <c r="F28" i="12"/>
  <c r="H28" i="12" s="1"/>
  <c r="H29" i="12"/>
  <c r="H13" i="12"/>
  <c r="G141" i="12"/>
  <c r="H141" i="12" s="1"/>
  <c r="H142" i="12"/>
  <c r="G163" i="12"/>
  <c r="H164" i="12"/>
  <c r="H43" i="12"/>
  <c r="G146" i="12"/>
  <c r="H146" i="12" s="1"/>
  <c r="H147" i="12"/>
  <c r="G67" i="12"/>
  <c r="H67" i="12" s="1"/>
  <c r="H68" i="12"/>
  <c r="H19" i="12"/>
  <c r="G56" i="12"/>
  <c r="H57" i="12"/>
  <c r="G94" i="12"/>
  <c r="H94" i="12" s="1"/>
  <c r="G150" i="12"/>
  <c r="H150" i="12" s="1"/>
  <c r="H151" i="12"/>
  <c r="G105" i="12"/>
  <c r="H105" i="12" s="1"/>
  <c r="H106" i="12"/>
  <c r="G24" i="12"/>
  <c r="H24" i="12" s="1"/>
  <c r="H25" i="12"/>
  <c r="G32" i="12"/>
  <c r="F32" i="12"/>
  <c r="F10" i="12"/>
  <c r="F9" i="12" s="1"/>
  <c r="F16" i="12"/>
  <c r="G16" i="12"/>
  <c r="G10" i="12"/>
  <c r="H81" i="12" l="1"/>
  <c r="H137" i="12"/>
  <c r="G136" i="12"/>
  <c r="H136" i="12" s="1"/>
  <c r="G200" i="12"/>
  <c r="H201" i="12"/>
  <c r="G145" i="12"/>
  <c r="H145" i="12" s="1"/>
  <c r="H154" i="12"/>
  <c r="H32" i="12"/>
  <c r="G55" i="12"/>
  <c r="H55" i="12" s="1"/>
  <c r="H56" i="12"/>
  <c r="H63" i="12"/>
  <c r="G62" i="12"/>
  <c r="H62" i="12" s="1"/>
  <c r="G9" i="12"/>
  <c r="H9" i="12" s="1"/>
  <c r="H10" i="12"/>
  <c r="G104" i="12"/>
  <c r="H104" i="12" s="1"/>
  <c r="F131" i="12"/>
  <c r="H131" i="12" s="1"/>
  <c r="H132" i="12"/>
  <c r="G15" i="12"/>
  <c r="H16" i="12"/>
  <c r="G162" i="12"/>
  <c r="H162" i="12" s="1"/>
  <c r="H163" i="12"/>
  <c r="H168" i="12"/>
  <c r="G167" i="12"/>
  <c r="H167" i="12" s="1"/>
  <c r="F15" i="12"/>
  <c r="D50" i="13"/>
  <c r="C50" i="13"/>
  <c r="G8" i="12" l="1"/>
  <c r="H15" i="12"/>
  <c r="H200" i="12"/>
  <c r="D77" i="7"/>
  <c r="C77" i="7"/>
  <c r="C75" i="7"/>
  <c r="G7" i="12" l="1"/>
  <c r="H8" i="12"/>
  <c r="F7" i="12"/>
  <c r="F211" i="12" s="1"/>
  <c r="D71" i="7"/>
  <c r="C71" i="7"/>
  <c r="D73" i="7"/>
  <c r="C73" i="7"/>
  <c r="D68" i="7"/>
  <c r="C68" i="7"/>
  <c r="D66" i="7"/>
  <c r="C66" i="7"/>
  <c r="C8" i="7"/>
  <c r="C7" i="7" s="1"/>
  <c r="C35" i="7"/>
  <c r="C33" i="7"/>
  <c r="C27" i="7"/>
  <c r="C26" i="7" s="1"/>
  <c r="C21" i="7"/>
  <c r="C20" i="7" s="1"/>
  <c r="D62" i="7"/>
  <c r="C62" i="7"/>
  <c r="D60" i="7"/>
  <c r="C60" i="7"/>
  <c r="D58" i="7"/>
  <c r="C58" i="7"/>
  <c r="D55" i="7"/>
  <c r="D54" i="7" s="1"/>
  <c r="C55" i="7"/>
  <c r="C54" i="7"/>
  <c r="D51" i="7"/>
  <c r="D50" i="7" s="1"/>
  <c r="C51" i="7"/>
  <c r="C50" i="7" s="1"/>
  <c r="D46" i="7"/>
  <c r="C46" i="7"/>
  <c r="D48" i="7"/>
  <c r="C48" i="7"/>
  <c r="D39" i="7"/>
  <c r="C39" i="7"/>
  <c r="C38" i="7" s="1"/>
  <c r="D43" i="7"/>
  <c r="D35" i="7"/>
  <c r="D33" i="7"/>
  <c r="D32" i="7" s="1"/>
  <c r="D27" i="7"/>
  <c r="D26" i="7" s="1"/>
  <c r="D21" i="7"/>
  <c r="D20" i="7" s="1"/>
  <c r="D8" i="7"/>
  <c r="D7" i="7" s="1"/>
  <c r="H7" i="12" l="1"/>
  <c r="G211" i="12"/>
  <c r="H211" i="12" s="1"/>
  <c r="C45" i="7"/>
  <c r="C65" i="7"/>
  <c r="C64" i="7" s="1"/>
  <c r="D65" i="7"/>
  <c r="D64" i="7" s="1"/>
  <c r="C57" i="7"/>
  <c r="C6" i="7" s="1"/>
  <c r="C32" i="7"/>
  <c r="D45" i="7"/>
  <c r="D38" i="7"/>
  <c r="D57" i="7"/>
  <c r="D6" i="7" s="1"/>
  <c r="C82" i="7" l="1"/>
  <c r="D82" i="7"/>
  <c r="D9" i="9"/>
  <c r="C9" i="9"/>
  <c r="D7" i="9"/>
  <c r="C7" i="9"/>
  <c r="D6" i="9"/>
  <c r="D5" i="9" s="1"/>
  <c r="C6" i="9"/>
  <c r="C5" i="9" s="1"/>
</calcChain>
</file>

<file path=xl/sharedStrings.xml><?xml version="1.0" encoding="utf-8"?>
<sst xmlns="http://schemas.openxmlformats.org/spreadsheetml/2006/main" count="2310" uniqueCount="481">
  <si>
    <t>Наименование показателя</t>
  </si>
  <si>
    <t>003</t>
  </si>
  <si>
    <t>870</t>
  </si>
  <si>
    <t>360</t>
  </si>
  <si>
    <t>0203</t>
  </si>
  <si>
    <t>0801</t>
  </si>
  <si>
    <t>540</t>
  </si>
  <si>
    <t>Исполнено</t>
  </si>
  <si>
    <t>(в рублях)</t>
  </si>
  <si>
    <t>0707</t>
  </si>
  <si>
    <t>Код бюджетной классификации</t>
  </si>
  <si>
    <t>Остатки средств бюджетов</t>
  </si>
  <si>
    <t>Уточненный план</t>
  </si>
  <si>
    <t xml:space="preserve"> 01 00 00 00 00 0000 000</t>
  </si>
  <si>
    <t>ИСТОЧНИКИ ВНУТРЕННЕГО ФИНАНСИРОВАНИЯ ДЕФИЦИТОВ БЮДЖЕТОВ</t>
  </si>
  <si>
    <t>01 05 00 00 00 0000 000</t>
  </si>
  <si>
    <t>01 05 00 00 00 0000 500</t>
  </si>
  <si>
    <t>Увеличение остатков средств бюджетов</t>
  </si>
  <si>
    <t>01 05 02 01 13 0000 510</t>
  </si>
  <si>
    <t>Увеличение остатков денежных средств местных бюджетов</t>
  </si>
  <si>
    <t>01 05 00 00 00 0000 600</t>
  </si>
  <si>
    <t>Уменьшение остатков средств бюджетов</t>
  </si>
  <si>
    <t>01 05 02 01 13 0000 610</t>
  </si>
  <si>
    <t>Уменьшение прочих остатков денежных  средств местных  бюджетов</t>
  </si>
  <si>
    <t>Код</t>
  </si>
  <si>
    <t>00010000000000000000</t>
  </si>
  <si>
    <t xml:space="preserve">      НАЛОГОВЫЕ И НЕНАЛОГОВЫЕ ДОХОДЫ</t>
  </si>
  <si>
    <t>00010100000000000000</t>
  </si>
  <si>
    <t xml:space="preserve">        НАЛОГИ НА ПРИБЫЛЬ, ДОХОДЫ</t>
  </si>
  <si>
    <t>00010102000000000000</t>
  </si>
  <si>
    <t xml:space="preserve">          Налог на доходы физических лиц</t>
  </si>
  <si>
    <t>18210102010011000110</t>
  </si>
  <si>
    <t xml:space="preserve">            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227,227 и 228 Налогового кодекса Российской Федерации.</t>
  </si>
  <si>
    <t>18210102020011000110</t>
  </si>
  <si>
    <t xml:space="preserve">            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 и других лиц, занимающихся частной практикой в соответствии со статьей 227 Налогового кодекса Российской Федерации</t>
  </si>
  <si>
    <t>18210102030011000110</t>
  </si>
  <si>
    <t xml:space="preserve">            Налог на доходы физических лиц с доходов,  полученных физическими лицами в соответствии со статьей 228 Налогового Кодекса Российской Федерации</t>
  </si>
  <si>
    <t>18210102030013000110</t>
  </si>
  <si>
    <t xml:space="preserve">            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</si>
  <si>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18210102080011000110</t>
  </si>
  <si>
    <t xml:space="preserve">            Налог на доходы физических лиц части суммы налога, превышающей 650 000 рублей, относящейся к части налоговой базы, превышающей 5 000 000 рублей</t>
  </si>
  <si>
    <t>18210102130011000110</t>
  </si>
  <si>
    <t xml:space="preserve">            Налог на доходы физических лиц в отношении доходов от долевого участия в организации, полученных в виде дивидендов (в части суммы налога, не превышающей 650 000 рублей)</t>
  </si>
  <si>
    <t>18210102140011000110</t>
  </si>
  <si>
    <t xml:space="preserve">            Налог на доходы физических лиц в отношении доходов от долевого участия в организации, полученных в виде дивидендов (в части суммы налога, превышающей 650 000 рублей) (сумма платежа (перерасчеты, недоимка и задолженность по соответствующему платежу, в том числе по отмененному)</t>
  </si>
  <si>
    <t>00010300000000000000</t>
  </si>
  <si>
    <t xml:space="preserve">        НАЛОГИ НА ТОВАРЫ (РАБОТЫ, УСЛУГИ), РЕАЛИЗУЕМЫЕ НА ТЕРРИТОРИИ РОССИЙСКОЙ ФЕДЕРАЦИИ</t>
  </si>
  <si>
    <t>00010302000000000000</t>
  </si>
  <si>
    <t xml:space="preserve">          Акцизы по подакцизным товарам (продукции), производимым на территории Российской Федерации</t>
  </si>
  <si>
    <t>18210302231010000110</t>
  </si>
  <si>
    <t xml:space="preserve">            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</si>
  <si>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18210302241010000110</t>
  </si>
  <si>
    <t xml:space="preserve">            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</si>
  <si>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18210302251010000110</t>
  </si>
  <si>
    <t xml:space="preserve">            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</si>
  <si>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18210302261010000110</t>
  </si>
  <si>
    <t xml:space="preserve">            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</si>
  <si>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00010500000000000000</t>
  </si>
  <si>
    <t xml:space="preserve">        НАЛОГИ НА СОВОКУПНЫЙ ДОХОД</t>
  </si>
  <si>
    <t>00010501000000000000</t>
  </si>
  <si>
    <t xml:space="preserve">          Налог, взимаемый в связи с применением упрощенной системы налогообложения</t>
  </si>
  <si>
    <t>18210501011011000110</t>
  </si>
  <si>
    <t xml:space="preserve">            Налог, взимаемый с налогоплательщиков, выбравших в качестве объекта налогообложения  доходы</t>
  </si>
  <si>
    <t>18210501021011000110</t>
  </si>
  <si>
    <t xml:space="preserve">            Налог, взимаемый с налогоплательщиков, выбравших в качестве объекта налогообложения доходы, уменьшенные на величину расходов</t>
  </si>
  <si>
    <t>00010600000000000000</t>
  </si>
  <si>
    <t xml:space="preserve">        НАЛОГИ НА ИМУЩЕСТВО</t>
  </si>
  <si>
    <t>00010601000000000000</t>
  </si>
  <si>
    <t xml:space="preserve">          Налог на имущество физических лиц</t>
  </si>
  <si>
    <t>18210601030131000110</t>
  </si>
  <si>
    <t xml:space="preserve">            Налог на имущество физических лиц, взимаемый по ставкам, применяемым к объектам налогообложения, расположенным в границах городских поселений</t>
  </si>
  <si>
    <t>00010606000000000000</t>
  </si>
  <si>
    <t xml:space="preserve">          Земельный налог</t>
  </si>
  <si>
    <t>18210606033131000110</t>
  </si>
  <si>
    <t xml:space="preserve">            Земельный налог с организаций, обладающих земельным участком, расположенным в границах городских поселений</t>
  </si>
  <si>
    <t>18210606043131000110</t>
  </si>
  <si>
    <t xml:space="preserve">            Земельный налог с физических лиц, обладающих земельным участком, расположенным в границах городских поселений</t>
  </si>
  <si>
    <t>00011100000000000000</t>
  </si>
  <si>
    <t xml:space="preserve">        ДОХОДЫ ОТ ИСПОЛЬЗОВАНИЯ ИМУЩЕСТВА, НАХОДЯЩЕГОСЯ В ГОСУДАРСТВЕННОЙ И МУНИЦИПАЛЬНОЙ СОБСТВЕННОСТИ</t>
  </si>
  <si>
    <t>00011105000000000000</t>
  </si>
  <si>
    <t xml:space="preserve">          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</si>
  <si>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00311105013130000120</t>
  </si>
  <si>
    <t xml:space="preserve">            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</si>
  <si>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>00311105025130000120</t>
  </si>
  <si>
    <t xml:space="preserve">            Доходы, полученные в виде арендной платы, а также средства от продажи права на заключение договоров аренды за земли, находящиеся в собственности городских поселений ( за исключением земельных участков муниципальных автономных учреждений, а также земельных участков муниципальных унитарных предприятий в том числе казенных)</t>
  </si>
  <si>
    <t>00311105035130000120</t>
  </si>
  <si>
    <t xml:space="preserve">            Доходы от сдачи в аренду имущества, находящегося а оперативном управлении органов управления городских поселений и созданных ими учреждений и в хозяйственном ведении муниципальных унитарных предприятий</t>
  </si>
  <si>
    <t>00011109000000000000</t>
  </si>
  <si>
    <t xml:space="preserve">          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</si>
  <si>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00311109045130000120</t>
  </si>
  <si>
    <t xml:space="preserve">            Прочие поступления от использования имущества, находящегося в собственности городских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</si>
  <si>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00011300000000000000</t>
  </si>
  <si>
    <t xml:space="preserve">        ДОХОДЫ ОТ ОКАЗАНИЯ ПЛАТНЫХ УСЛУГ И КОМПЕНСАЦИИ ЗАТРАТ ГОСУДАРСТВА</t>
  </si>
  <si>
    <t>00011301000000000000</t>
  </si>
  <si>
    <t xml:space="preserve">          Доходы от оказания платных услуг (работ)</t>
  </si>
  <si>
    <t>00311301995130000130</t>
  </si>
  <si>
    <t xml:space="preserve">            Прочие доходы от оказания платных услуг (работ) получателями средств бюджетов поселений</t>
  </si>
  <si>
    <t>00011302000000000000</t>
  </si>
  <si>
    <t xml:space="preserve">          Доходы от компенсации затрат государства</t>
  </si>
  <si>
    <t>00311302995130000130</t>
  </si>
  <si>
    <t xml:space="preserve">            Прочие доходы от компенсации затрат бюджетов городских поселений</t>
  </si>
  <si>
    <t>00011400000000000000</t>
  </si>
  <si>
    <t xml:space="preserve">        ДОХОДЫ ОТ ПРОДАЖИ МАТЕРИАЛЬНЫХ И НЕМАТЕРИАЛЬНЫХ АКТИВОВ</t>
  </si>
  <si>
    <t>00011406000000000000</t>
  </si>
  <si>
    <t xml:space="preserve">          Доходы от продажи земельных участков, находящихся в государственной и муниципальной собственности</t>
  </si>
  <si>
    <t>00311406013130000430</t>
  </si>
  <si>
    <t xml:space="preserve">            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</si>
  <si>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00311406025130000430</t>
  </si>
  <si>
    <t xml:space="preserve">            Доходы от продажи земельных участков, находящихся в собственности городских поселений (за исключением земельных участков муниципальных бюджетных и автономных учреждений)</t>
  </si>
  <si>
    <t>00011600000000000000</t>
  </si>
  <si>
    <t xml:space="preserve">        ШТРАФЫ, САНКЦИИ, ВОЗМЕЩЕНИЕ УЩЕРБА</t>
  </si>
  <si>
    <t>00011607000000000000</t>
  </si>
  <si>
    <t xml:space="preserve">         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</si>
  <si>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00311607010130000140</t>
  </si>
  <si>
    <t xml:space="preserve">            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городского поселения</t>
  </si>
  <si>
    <t>00011700000000000000</t>
  </si>
  <si>
    <t xml:space="preserve">        ПРОЧИЕ НЕНАЛОГОВЫЕ ДОХОДЫ</t>
  </si>
  <si>
    <t>00011715000000000000</t>
  </si>
  <si>
    <t xml:space="preserve">          Инициативные платежи</t>
  </si>
  <si>
    <t>00311715030130000150</t>
  </si>
  <si>
    <t xml:space="preserve">            Инициативные платежи, зачисляемые в бюджеты городских поселений</t>
  </si>
  <si>
    <t>00020000000000000000</t>
  </si>
  <si>
    <t xml:space="preserve">      БЕЗВОЗМЕЗДНЫЕ ПОСТУПЛЕНИЯ</t>
  </si>
  <si>
    <t>00020200000000000000</t>
  </si>
  <si>
    <t xml:space="preserve">        БЕЗВОЗМЕЗДНЫЕ ПОСТУПЛЕНИЯ ОТ ДРУГИХ БЮДЖЕТОВ БЮДЖЕТНОЙ СИСТЕМЫ РОССИЙСКОЙ ФЕДЕРАЦИИ</t>
  </si>
  <si>
    <t>00020215000000000000</t>
  </si>
  <si>
    <t xml:space="preserve">          Дотации на выравнивание бюджетной обеспеченности</t>
  </si>
  <si>
    <t>00320215001130315150</t>
  </si>
  <si>
    <t xml:space="preserve">            Дотация бюджетам поселений на выравнивание уровня бюджетной обеспеченности за счет средств областного бюджета</t>
  </si>
  <si>
    <t>00020219000000000000</t>
  </si>
  <si>
    <t xml:space="preserve">          Дотации бюджетам за счет средств резервного фонда Президента Российской Федерации</t>
  </si>
  <si>
    <t>00320219999130165150</t>
  </si>
  <si>
    <t xml:space="preserve">            Прочие дотации на стимулирование руководителей исполнительно-распорядительных органов муниципальных образований области</t>
  </si>
  <si>
    <t>00320225555130000150</t>
  </si>
  <si>
    <t xml:space="preserve">            Субсидии бюджетам городских поселений на реализацию программ формирования современной городской среды</t>
  </si>
  <si>
    <t>00020235000000000000</t>
  </si>
  <si>
    <t xml:space="preserve">          Субвенции бюджетам бюджетной системы Российской Федерации</t>
  </si>
  <si>
    <t>00320235118130000150</t>
  </si>
  <si>
    <t xml:space="preserve">            Субвенции бюджетам городских поселений на осуществление первичного воинского учета на территориях, где отсутствуют военные комиссариаты</t>
  </si>
  <si>
    <t>00020249000000000000</t>
  </si>
  <si>
    <t xml:space="preserve">          Межбюджетные трансферты, передаваемые бюджетам, за счет средств резервного фонда Президента Российской Федерации</t>
  </si>
  <si>
    <t>00320249999130286150</t>
  </si>
  <si>
    <t xml:space="preserve">            Прочие межбюджетные трансферты бюджетам муниципальных образований на реализацию мероприятий по строительству, техническому перевооружению, модернизации и ремонту отопительных котельных с применением энергосберегающих оборудования и технологий; реконструкции, теплоизоляции и ремонту тепловых сетей и сетей горячего водоснабжения с применением современных технологий и материалов; организации систем индивидуального поквартирного теплоснабжения; внедрению энергосберегающих технологий и закупке оборудования в сфере жилищно-коммунального хозяйства</t>
  </si>
  <si>
    <t>Итого</t>
  </si>
  <si>
    <t>18210102020013000110</t>
  </si>
  <si>
    <t xml:space="preserve">            Налог на доходы физических лиц с доходов,полученных от осуществления деятельности физическими лицами, зарегистрированными в качестве индивудуальных предпринимателей, нотариусов, занимающихся частной практикой, адвокатов, учредивших адвокатские кабинеты и других лиц, занимающихся частной практикой в соответствии со статьей 227 Налового кодекса РФ</t>
  </si>
  <si>
    <t>18210102150011000110</t>
  </si>
  <si>
    <t xml:space="preserve">            Налог на доходы физических лиц 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</t>
  </si>
  <si>
    <t>18210102160011000110</t>
  </si>
  <si>
    <t xml:space="preserve">            Налог на доходы физических лиц в части суммы налога, превышающей 3 402 тысячи рублей, относящейся к части налоговой базы, превышающей 20 миллионов рублей и составляющей не более 50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</t>
  </si>
  <si>
    <t>18210501011013000110</t>
  </si>
  <si>
    <t>18210501012011000110</t>
  </si>
  <si>
    <t xml:space="preserve">            Налог, взимаемый с налогоплательщиков, выбравших в качестве объекта налогооблажения доходы (за налоговые периоды,истекшие до 01 января 2011 года)</t>
  </si>
  <si>
    <t>00011701000000000000</t>
  </si>
  <si>
    <t xml:space="preserve">          Невыясненные поступления</t>
  </si>
  <si>
    <t>00311701050130000180</t>
  </si>
  <si>
    <t xml:space="preserve">            Невыясненные поступления, зачисляемые в бюджеты городских поселений</t>
  </si>
  <si>
    <t>00011705000000000000</t>
  </si>
  <si>
    <t xml:space="preserve">          Прочие неналоговые доходы</t>
  </si>
  <si>
    <t>00311705050130000180</t>
  </si>
  <si>
    <t xml:space="preserve">            Прочие неналоговые доходы бюджетов городских поселений</t>
  </si>
  <si>
    <t>Вед.</t>
  </si>
  <si>
    <t>Разд.</t>
  </si>
  <si>
    <t>Ц.ст.</t>
  </si>
  <si>
    <t>Расх.</t>
  </si>
  <si>
    <t>Уточненная роспись/план</t>
  </si>
  <si>
    <t>Касс. расход</t>
  </si>
  <si>
    <t>000</t>
  </si>
  <si>
    <t>0000</t>
  </si>
  <si>
    <t>0000000000</t>
  </si>
  <si>
    <t>0100</t>
  </si>
  <si>
    <t>0103</t>
  </si>
  <si>
    <t>0400100440</t>
  </si>
  <si>
    <t>0104</t>
  </si>
  <si>
    <t>0400100410</t>
  </si>
  <si>
    <t>0400100420</t>
  </si>
  <si>
    <t xml:space="preserve">        Резервные фонды</t>
  </si>
  <si>
    <t>0111</t>
  </si>
  <si>
    <t xml:space="preserve">          Управление резервным фондом Администрации ГП "Город Кременки"</t>
  </si>
  <si>
    <t>5100407060</t>
  </si>
  <si>
    <t>0113</t>
  </si>
  <si>
    <t>0400100430</t>
  </si>
  <si>
    <t>4800100670</t>
  </si>
  <si>
    <t>5100200530</t>
  </si>
  <si>
    <t>0200</t>
  </si>
  <si>
    <t>9900051180</t>
  </si>
  <si>
    <t>0300</t>
  </si>
  <si>
    <t>0309</t>
  </si>
  <si>
    <t>1000100700</t>
  </si>
  <si>
    <t>0310</t>
  </si>
  <si>
    <t>1000300770</t>
  </si>
  <si>
    <t>0314</t>
  </si>
  <si>
    <t>1020100660</t>
  </si>
  <si>
    <t>1020170660</t>
  </si>
  <si>
    <t>0400</t>
  </si>
  <si>
    <t>0409</t>
  </si>
  <si>
    <t>2420107510</t>
  </si>
  <si>
    <t>242019Д030</t>
  </si>
  <si>
    <t>242019Д040</t>
  </si>
  <si>
    <t>24Б0107540</t>
  </si>
  <si>
    <t>0412</t>
  </si>
  <si>
    <t>3800176220</t>
  </si>
  <si>
    <t>3810176230</t>
  </si>
  <si>
    <t>5100570150</t>
  </si>
  <si>
    <t>0500</t>
  </si>
  <si>
    <t>0501</t>
  </si>
  <si>
    <t>05Д0175050</t>
  </si>
  <si>
    <t>0502</t>
  </si>
  <si>
    <t>3000107910</t>
  </si>
  <si>
    <t>30001S9111</t>
  </si>
  <si>
    <t>0503</t>
  </si>
  <si>
    <t>311И455550</t>
  </si>
  <si>
    <t>51006S0240</t>
  </si>
  <si>
    <t>8000100660</t>
  </si>
  <si>
    <t>0700</t>
  </si>
  <si>
    <t>0705</t>
  </si>
  <si>
    <t>4700100710</t>
  </si>
  <si>
    <t>1000</t>
  </si>
  <si>
    <t>1001</t>
  </si>
  <si>
    <t>0310303030</t>
  </si>
  <si>
    <t>1003</t>
  </si>
  <si>
    <t>0310100980</t>
  </si>
  <si>
    <t>1006</t>
  </si>
  <si>
    <t>0310260030</t>
  </si>
  <si>
    <t>1100</t>
  </si>
  <si>
    <t>1101</t>
  </si>
  <si>
    <t>1300166010</t>
  </si>
  <si>
    <t>1200</t>
  </si>
  <si>
    <t>1201</t>
  </si>
  <si>
    <t>7800000150</t>
  </si>
  <si>
    <t>1202</t>
  </si>
  <si>
    <t>8900060060</t>
  </si>
  <si>
    <t>0800</t>
  </si>
  <si>
    <t>0710104030</t>
  </si>
  <si>
    <t>1110100990</t>
  </si>
  <si>
    <t>1110200500</t>
  </si>
  <si>
    <t>1120105080</t>
  </si>
  <si>
    <t>ВСЕГО РАСХОДОВ:</t>
  </si>
  <si>
    <t>Налог на доходы физических лиц в части суммы налога, превышающей 9 402 тысячи рублей, относящейся к части налоговой базы, превышающей 50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</t>
  </si>
  <si>
    <t xml:space="preserve">          Субсидии бюджетам за счет средств резервного фонда Президента Российской Федерации</t>
  </si>
  <si>
    <t xml:space="preserve">            Прочие субсидии бюджетам муниципальных образований на реализацию проектов развития общественной инфраструктуры муниципальных образований, основанных на местных инициативах</t>
  </si>
  <si>
    <t>00020229000000000000</t>
  </si>
  <si>
    <t>00320229999130258150</t>
  </si>
  <si>
    <t>00320249999130046150</t>
  </si>
  <si>
    <t>Прочие межбюджетные трансферты бюджетам муниципальных образований на реализацию проектов развития общественной инфраструктуры муниципальных образований, основанных на местных инициативах, за счет средств районного бюджета</t>
  </si>
  <si>
    <t>00320249999130047150</t>
  </si>
  <si>
    <t xml:space="preserve">          Иные межбюджетные трансферты</t>
  </si>
  <si>
    <t xml:space="preserve">            Межбюджетные трансферты, передаваемые бюджетам поселений из бюджетов муниципальных районов в рамках МП "Охрана окружающей среды в Жуковском районе"</t>
  </si>
  <si>
    <t>00320240014130031150</t>
  </si>
  <si>
    <t>00020240000000000000</t>
  </si>
  <si>
    <t>Прочие межбюджетные трансферты, передаваемые бюджетам муниципальных образований на финансовое обеспечение расходных обязательств муниципальных образований Жуковского района Калужской области за счет иным образом зарезервированных в составе утвержденных бюджетных ассигнований районного бюджета</t>
  </si>
  <si>
    <t>Прочие межбюджетные трансферты бюджетам муниципальных образований на реализацию мероприятий по строительству, техническому перевооружению, модернизации и ремонту отопительных котельных с применением энергосберегающих оборудования и технологий; реконструкции, теплоизоляции и ремонту тепловых сетей и сетей горячего водоснабжения с применением современных технологий и материалов; организации систем индивидуального поквартирного теплоснабжения; внедрению энергосберегающих технологий и закупке оборудования в сфере жилищно-коммунального хозяйства</t>
  </si>
  <si>
    <t>00320249999130048150</t>
  </si>
  <si>
    <t>0107</t>
  </si>
  <si>
    <t>0600</t>
  </si>
  <si>
    <t>0603</t>
  </si>
  <si>
    <t>8000163110</t>
  </si>
  <si>
    <t>Приложение № 2 к постановлению администрации ГП "Город Кременки" "Об исполнении бюджета МО ГП "Город Кременки" за 9 месяцев 2025г.</t>
  </si>
  <si>
    <t>Приложение № 1 к постановлению администрации ГП "Город Кременки" "Об исполнении бюджета МО ГП "Город Кременки" за 9 месяцев 2025г.</t>
  </si>
  <si>
    <t xml:space="preserve">            Прочие межбюджетные трансферты бюджетам городских поселений из бюджета МО "Жуковский район" в рамках МП "Благоустройство территории муниципального района "Жуковский район"</t>
  </si>
  <si>
    <t xml:space="preserve">            Прочие межбюджетные трансферты бюджетам муниципальных образований на реализацию проектов развития общественной инфраструктуры муниципальных образований, основанных на местных инициативах, за счет средств районного бюджета</t>
  </si>
  <si>
    <t xml:space="preserve">            Прочие межбюджетные трансферты, передаваемые бюджетам муниципальных образований на финансовое обеспечение расходных обязательств муниципальных образований Жуковского района Калужской области за счет иным образом зарезервированных в составе утвержденных бюджетных ассигнований районного бюджета</t>
  </si>
  <si>
    <t>Уточненный план на 2025 год</t>
  </si>
  <si>
    <t>% исполнения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</si>
  <si>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</si>
  <si>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Расходы на выплаты персоналу государственных (муниципальных) органов</t>
  </si>
  <si>
    <t>Закупка товаров, работ и услуг для обеспечения государственных (муниципальных) нужд</t>
  </si>
  <si>
    <t>Иные закупки товаров, работ и услуг для обеспечения государственных (муниципальных) нужд</t>
  </si>
  <si>
    <t>Иные бюджетные ассигнования</t>
  </si>
  <si>
    <t>Резервные средства</t>
  </si>
  <si>
    <t>Социальное обеспечение и иные выплаты населению</t>
  </si>
  <si>
    <t>Иные выплаты населению </t>
  </si>
  <si>
    <t>Исполнение судебных актов</t>
  </si>
  <si>
    <t>Уплата налогов, сборов и иных платежей</t>
  </si>
  <si>
    <t>Расходы на выплаты персоналу казенных учреждений</t>
  </si>
  <si>
    <t>Выполнение других обязательств государства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</si>
  <si>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</si>
  <si>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Предоставление субсидий бюджетным, автономным учреждениям и иным некоммерческим организациям</t>
  </si>
  <si>
    <t>Субсидии бюджетным учреждениям</t>
  </si>
  <si>
    <t>Публичные нормативные социальные выплаты гражданам</t>
  </si>
  <si>
    <t>Межбюджетные трансферты</t>
  </si>
  <si>
    <t>Дотации</t>
  </si>
  <si>
    <t>Социальные выплаты гражданам, кроме публичных нормативных социальных выплат</t>
  </si>
  <si>
    <t>Субсидии некоммерческим организациям (за исключением государственных (муниципальных) учреждений)</t>
  </si>
  <si>
    <t>Субсидии автономным учреждениям</t>
  </si>
  <si>
    <t>Раздел, подраздел</t>
  </si>
  <si>
    <t>Приложение № 3 к постановлению администрации ГП "Город Кременки" "Об исполнении бюджета МО ГП "Город Кременки" за 9 месяцев 2025г.</t>
  </si>
  <si>
    <t>Приложение № 4 к постановлению администрации ГП "Город Кременки" "Об исполнении бюджета МО ГП "Город Кременки" за 9 месяцев 2025г.</t>
  </si>
  <si>
    <t>Муниципальная  программа "Социальная поддержка граждан городского поселения "Город Кременки"</t>
  </si>
  <si>
    <t>0300000000</t>
  </si>
  <si>
    <t>МП "Совершенствование системы муниципального управления и создание условий муниципальной службы в ГП "Город Кременки"</t>
  </si>
  <si>
    <t>0400000000</t>
  </si>
  <si>
    <t xml:space="preserve">Муниципальная  программа "Обеспечение  доступным и комфортным жильем и коммунальными услугами населения города Кременки" </t>
  </si>
  <si>
    <t>0500000000</t>
  </si>
  <si>
    <t>Муниципальнвя программа  "Развитие рынка труда" МО ГП "Город Кременки"</t>
  </si>
  <si>
    <t>0700000000</t>
  </si>
  <si>
    <t>Муниципальная программа  "Безопасность жизнедеятельности на территории городского поселения "Город Кременки""</t>
  </si>
  <si>
    <t>1000000000</t>
  </si>
  <si>
    <t>Муниципальная  программа «Развитие культуры городского поселения "Город Кременки"</t>
  </si>
  <si>
    <t>1100000000</t>
  </si>
  <si>
    <t xml:space="preserve">Муниципальная  программа «Развитие физической культуры и спорта городского поселения «Город Кременки» </t>
  </si>
  <si>
    <t>1300000000</t>
  </si>
  <si>
    <t>Финансовое обеспечение и (или) возмещение расходов, связанных с созданием условий для показа национальных фильмов</t>
  </si>
  <si>
    <t>Расходы на обеспечение деятельности (оказание услуг) муниципальных учреждений</t>
  </si>
  <si>
    <t>Предоставление услуг по проведению мероприятий в сфере культуры</t>
  </si>
  <si>
    <t>Мероприятия в области физической культуры и спорта</t>
  </si>
  <si>
    <t>Муниципальная программа  «Развитие дорожного хозяйства  ГП «Город Кремёнки»</t>
  </si>
  <si>
    <t>24200000000</t>
  </si>
  <si>
    <t xml:space="preserve">Муниципальная программа "Энергосбережение и повышение энергоэффективности  ГП "Город Кременки" </t>
  </si>
  <si>
    <t>3000000000</t>
  </si>
  <si>
    <t>3100000000</t>
  </si>
  <si>
    <t>3800000000</t>
  </si>
  <si>
    <t>Муниципальная программа "Управление имущественным комплексом ГП "Город Кременки"</t>
  </si>
  <si>
    <t>Муниципальная  программа "Формирование современной городской среды" ГП "Город Кременки"</t>
  </si>
  <si>
    <t>4700000000</t>
  </si>
  <si>
    <t>Муниципальная программа "Патриотическое воспитание населения г. Кременки Калужской области и подготовка граждан к военной службе"</t>
  </si>
  <si>
    <t>4800000000</t>
  </si>
  <si>
    <t>Муниципальная программа "Кадровая политика  ГП "Город Кременки"</t>
  </si>
  <si>
    <t>5100000000</t>
  </si>
  <si>
    <t xml:space="preserve">Муниципальная программа «Совершенствование системы управления общественными финансами городского поселения «Город Кременки»» </t>
  </si>
  <si>
    <t xml:space="preserve">Муниципальная  программа "Благоустройство территории городского поселения  "Город Кременки" </t>
  </si>
  <si>
    <t>8000000000</t>
  </si>
  <si>
    <t>7800000000</t>
  </si>
  <si>
    <t>8900000000</t>
  </si>
  <si>
    <t>Непрграмные мероприятия по мобилизационной и вневойсковой подготовке</t>
  </si>
  <si>
    <t>9900000000</t>
  </si>
  <si>
    <t>80000163110</t>
  </si>
  <si>
    <t>Мероприятия в области охраны окружающей среды</t>
  </si>
  <si>
    <t>(рублей)</t>
  </si>
  <si>
    <t>№ п/п</t>
  </si>
  <si>
    <t>Наименование вида межбюджетных трансфертов</t>
  </si>
  <si>
    <t xml:space="preserve"> Уточненный план</t>
  </si>
  <si>
    <t>Исполнено с начала года</t>
  </si>
  <si>
    <t>МЕЖБЮДЖЕТНЫЕ ТРАНСФЕРТЫ - ВСЕГО</t>
  </si>
  <si>
    <t>I.</t>
  </si>
  <si>
    <t>Дотации бюджетам субъектов Российской Федерации и муниципальных образований</t>
  </si>
  <si>
    <t>в том числе:</t>
  </si>
  <si>
    <t>1.</t>
  </si>
  <si>
    <t>Дотации  на выравнивание уровня бюджетной обеспеченности за счет средств областного бюджета</t>
  </si>
  <si>
    <t>2.</t>
  </si>
  <si>
    <t>Прочие дотации на стимулирование руководителей исполнительно-распорядительных органов муниципальных образований области</t>
  </si>
  <si>
    <t>II.</t>
  </si>
  <si>
    <t>Субвенции бюджетам субъектов Российской Федерации и муниципальных образований</t>
  </si>
  <si>
    <t>Субвенция бюджетам поселений на осуществление  первичного воинского учета на территориях , где отсутствуют военные комиссариаты</t>
  </si>
  <si>
    <t>III.</t>
  </si>
  <si>
    <t>Субсидии бюджетам субъектов Российской Федерации и муниципальных образований (межбюджетные субсидии)</t>
  </si>
  <si>
    <t>Субсидии бюджетам городских поселений на реализацию программ формирования современной городской среды</t>
  </si>
  <si>
    <t xml:space="preserve"> Прочие субсидии бюджетам муниципальных образований на реализацию проектов развития общественной инфраструктуры муниципальных образований, основанных на местных инициативах</t>
  </si>
  <si>
    <t>3.</t>
  </si>
  <si>
    <t>IV.</t>
  </si>
  <si>
    <t>Иные межбюджетные трансферты</t>
  </si>
  <si>
    <t>4.</t>
  </si>
  <si>
    <t>5.</t>
  </si>
  <si>
    <t>Исполнение полномочий поселений по оказанию мер социальной поддержки специалистов, работающих в сельской местности, а также специалистов, вышедших на пенсию", в соответствии с Законом Калужской области от 30.12.2004 г. № 13-ОЗ "О мерах социальной поддержки специалистов, работающих в сельской местности, а также специалистов, вышедших на пенсию"</t>
  </si>
  <si>
    <t xml:space="preserve"> Средства, передаваемые для компенсации дополнительных расходов, возникших в результате решений, принятых органами власти другого уровня</t>
  </si>
  <si>
    <t>в рублях</t>
  </si>
  <si>
    <t>Раздел</t>
  </si>
  <si>
    <t>Подраздел</t>
  </si>
  <si>
    <t>Наименование</t>
  </si>
  <si>
    <t>1</t>
  </si>
  <si>
    <t>2</t>
  </si>
  <si>
    <t>3</t>
  </si>
  <si>
    <t>ВСЕГО:</t>
  </si>
  <si>
    <t>01</t>
  </si>
  <si>
    <t>Общегосударственные вопросы</t>
  </si>
  <si>
    <t>03</t>
  </si>
  <si>
    <t xml:space="preserve">Функционирование законодательных (представительных) органов государственной власти и представительных органов муниципальных образований </t>
  </si>
  <si>
    <t>04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</si>
  <si>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</si>
  <si>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07</t>
  </si>
  <si>
    <t>Обеспечение проведения выборов и референдумов</t>
  </si>
  <si>
    <t>13</t>
  </si>
  <si>
    <t>Другие общегосударственные вопросы</t>
  </si>
  <si>
    <t>02</t>
  </si>
  <si>
    <t>Национальная оборона</t>
  </si>
  <si>
    <t>Мобилизационная и вневойсковая подготовка</t>
  </si>
  <si>
    <t>Национальная безопасность и правоохранительная деятельность</t>
  </si>
  <si>
    <t>14</t>
  </si>
  <si>
    <t>Другие вопросы в области национальной безопасности и правоохранительной деятельности</t>
  </si>
  <si>
    <t>Национальная экономика</t>
  </si>
  <si>
    <t>09</t>
  </si>
  <si>
    <t>Дорожное хозяйство (дорожные фонды)</t>
  </si>
  <si>
    <t>12</t>
  </si>
  <si>
    <t>Другие вопросы в области национальной экономики</t>
  </si>
  <si>
    <t>05</t>
  </si>
  <si>
    <t xml:space="preserve">Жилищно-коммунальное хозяйство </t>
  </si>
  <si>
    <t>Жилищное хозяйство</t>
  </si>
  <si>
    <t>Коммунальное хозяйство</t>
  </si>
  <si>
    <t>Благоустройство</t>
  </si>
  <si>
    <t>Образование</t>
  </si>
  <si>
    <t>Профессиональная подготовка, переподготовка и повышение квалификации</t>
  </si>
  <si>
    <t>Молодежная политика</t>
  </si>
  <si>
    <t>08</t>
  </si>
  <si>
    <t xml:space="preserve">Культура и кинематография </t>
  </si>
  <si>
    <t>Культура</t>
  </si>
  <si>
    <t>10</t>
  </si>
  <si>
    <t>Социальная политика</t>
  </si>
  <si>
    <t>Пенсионное обеспечение</t>
  </si>
  <si>
    <t>Социальное обеспечение населения</t>
  </si>
  <si>
    <t>06</t>
  </si>
  <si>
    <t>Другие вопросы в области социальной политики</t>
  </si>
  <si>
    <t>Физическая культура и спорт</t>
  </si>
  <si>
    <t>Физическая культура</t>
  </si>
  <si>
    <t>Средства массовой информации</t>
  </si>
  <si>
    <t>Телевидение и радиовещание</t>
  </si>
  <si>
    <t>Периодическая печать и издательства</t>
  </si>
  <si>
    <t>Итого по: ГП "Город Кременки"</t>
  </si>
  <si>
    <t>Оказание мер социальной поддержки по оплате жилищно-коммунальных услуг работникам культуры в соответствии с Законом Калужской области от 30.12.2004 №13-ОЗ</t>
  </si>
  <si>
    <t>Мероприятия в области социальной политики</t>
  </si>
  <si>
    <t>Организация предоставления дополнительных социальных гарантий отдельным категориям граждан</t>
  </si>
  <si>
    <t>Центральный аппарат</t>
  </si>
  <si>
    <t>Глава местной администрации (исполнительно-распорядительного органа муниципального образования)</t>
  </si>
  <si>
    <t>Обеспечение мероприятий по капитальному ремонту многоквартирных домов</t>
  </si>
  <si>
    <t>Организация временного трудоустройства несовершеннолетних граждан</t>
  </si>
  <si>
    <t>Основное мероприятие "Организация и осуществление мероприятий по территориальной обороне и гражданской обороне, защите населения и территории муниципального образования от последствий чрезвычайных ситуаций природного и техногенного характера "</t>
  </si>
  <si>
    <t>Обеспечение первичных мер пожарной безопасности в границах населенных пунктов поселения</t>
  </si>
  <si>
    <t>Реализация мероприятий</t>
  </si>
  <si>
    <t>Реализация мероприятий по взаимодействию с муниципальным районом</t>
  </si>
  <si>
    <t>Реализация мероприятий подпрограммы "Совершенствование и развитие сети автомобильных дорог" поселения</t>
  </si>
  <si>
    <t>Ремонт автомобильных дорог общего пользования муниципального значения и искусственных дорожных сооружений на них"</t>
  </si>
  <si>
    <t>Содержание автомобильных дорог общего пользования муниципального значения и искусственных дорожных сооружений на них</t>
  </si>
  <si>
    <t>Развитие системы организации движения транспортных средств и пешеходов и повышение безопасности дорожных условий</t>
  </si>
  <si>
    <t>Мероприятия, направленные на энергосбережение и повышение энергоэффективности в ГП "Город Кременки"</t>
  </si>
  <si>
    <t>Реализация мероприятий по строительству, техническому перевооружению, модернизации и ремонту отопительных котельных с применением энергосберегающих оборудования и технологий; реконструкции, теплоизоляции и ремонту тепловых сетей и сетей горячего водоснабжения с применением современных технологий и материалов; организации систем индивидуального поквартирного теплоснабжения; внедрению энергосберегающих технологий и закупке оборудования в сфере жилищно-коммунального хозяйства</t>
  </si>
  <si>
    <t>Реализация программ формирования современной городской среды</t>
  </si>
  <si>
    <t>Реализация мероприятий в сфере управления муниципальным имуществом</t>
  </si>
  <si>
    <t>Реализация мероприятий в области земельных отношений</t>
  </si>
  <si>
    <t>Кадровый потенциал учреждений и повышение заинтересованности муниципальных служащих в качестве оказываемых услуг</t>
  </si>
  <si>
    <t>Стимулирование руководителей исполнительно-распорядительных органов муниципальных образований области</t>
  </si>
  <si>
    <t>Управление резервным фондом Администрации ГП "Город Кременки"</t>
  </si>
  <si>
    <t>Средства, передаваемые для компенсации дополнительных расходов, возникших в результате решений, принятых органами власти другого уровн</t>
  </si>
  <si>
    <t>Реализация инициативных проектов</t>
  </si>
  <si>
    <t>Мероприятия в области  телевидения и радиовещания</t>
  </si>
  <si>
    <t>Средства, передаваемые для компенсации дополнительных расходов, возникших в результате решений, принятых органами власти другого уровня</t>
  </si>
  <si>
    <t>Перечисления текущего характера другим бюджетам бюджетной системы Российской Федерации</t>
  </si>
  <si>
    <t>Мероприятия в области периодической печати и издательства</t>
  </si>
  <si>
    <t>Осуществление полномочий по первичному воинскому учёту органами местного самоуправления поселений, муниципальных и городских округов</t>
  </si>
  <si>
    <t>Приложение № 5 к постановлению администрации ГП "Город Кременки" "Об исполнении бюджета МО ГП "Город Кременки" за 9 месяцев 2025г.</t>
  </si>
  <si>
    <t>Приложение № 6 к постановлению администрации ГП "Город Кременки" "Об исполнении бюджета МО ГП "Город Кременки" за 9 месяцев 2025г.</t>
  </si>
  <si>
    <t>Межбюджетные трансферты, передаваемые бюджетам поселений из бюджетов муниципальных районов в рамках МП "Охрана окружающей среды в Жуковском районе"</t>
  </si>
  <si>
    <t>Прочие межбюджетные трансферты бюджетам городских поселений из бюджета МО "Жуковский район" в рамках МП "Благоустройство территории муниципального района "Жуковский район"</t>
  </si>
  <si>
    <t>Приложение № 7 к постановлению администрации ГП "Город Кременки" "Об исполнении бюджета МО ГП "Город Кременки" за 9 месяцев 2025г.</t>
  </si>
  <si>
    <t>Приложение № 8 к постановлению администрации ГП "Город Кременки" "Об исполнении бюджета МО ГП "Город Кременки" за 9 месяцев 2025г.</t>
  </si>
  <si>
    <t>11</t>
  </si>
  <si>
    <t>Резервные фонды</t>
  </si>
  <si>
    <t>Гражданская оборона</t>
  </si>
  <si>
    <t>Защита населения и территории от чрезвычайных ситуаций природного и техногенного характера, пожарная безопасность</t>
  </si>
  <si>
    <t>ОХРАНА ОКРУЖАЮЩЕЙ СРЕДЫ</t>
  </si>
  <si>
    <t>Охрана окружающей среды</t>
  </si>
  <si>
    <t>Охрана объектов растительного и животного мира и среды их обитания</t>
  </si>
  <si>
    <t>Приложение № 9 к постановлению администрации ГП "Город Кременки" "Об исполнении бюджета МО ГП "Город Кременки" за 9 месяцев 2025г.</t>
  </si>
  <si>
    <t xml:space="preserve">Исполнение доходов бюджета МО ГП "Город Кременки" по кодам классификации доходов бюджета за 9 месяцев 2025 года </t>
  </si>
  <si>
    <t>Исполнение бюджета МО ГП  "Город Кременки"  по  ведомственной структуре расходов                                                     за 9 месяцев 2025 года</t>
  </si>
  <si>
    <t>Исполнение  бюджета МО ГП  "Город Кременки"  по разделам, подразделам   за 9 месяцев 2025 года</t>
  </si>
  <si>
    <t xml:space="preserve">           Прочие межбюджетные трансферты бюджетам городских поселений из бюджета МО "Жуковский район" в рамках МП "Благоустройство территории муниципального района "Жуковский район"</t>
  </si>
  <si>
    <t xml:space="preserve">          Прочие межбюджетные трансферты бюджетам муниципальных образований на реализацию проектов развития общественной инфраструктуры муниципальных образований, основанных на местных инициативах, за счет средств районного бюджета</t>
  </si>
  <si>
    <t xml:space="preserve">          Прочие межбюджетные трансферты, передаваемые бюджетам муниципальных образований на финансовое обеспечение расходных обязательств муниципальных образований Жуковского района Калужской области за счет иным образом зарезервированных в составе утвержденных бюджетных ассигнований районного бюджета</t>
  </si>
  <si>
    <t xml:space="preserve">          Прочие межбюджетные трансферты бюджетам муниципальных образований на реализацию мероприятий по строительству, техническому перевооружению, модернизации и ремонту отопительных котельных с применением энергосберегающих оборудования и технологий; реконструкции, теплоизоляции и ремонту тепловых сетей и сетей горячего водоснабжения с применением современных технологий и материалов; организации систем индивидуального поквартирного теплоснабжения; внедрению энергосберегающих технологий и закупке оборудования в сфере жилищно-коммунального хозяйства</t>
  </si>
  <si>
    <t>Учреждение: ЖV020 Администрация городского поселения "Город Кременки"</t>
  </si>
  <si>
    <t>ОБЩЕГОСУДАРСТВЕННЫЕ ВОПРОСЫ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</si>
  <si>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</si>
  <si>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НАЦИОНАЛЬНАЯ ОБОРОНА</t>
  </si>
  <si>
    <t>НАЦИОНАЛЬНАЯ БЕЗОПАСНОСТЬ И ПРАВООХРАНИТЕЛЬНАЯ ДЕЯТЕЛЬНОСТЬ</t>
  </si>
  <si>
    <t>НАЦИОНАЛЬНАЯ ЭКОНОМИКА</t>
  </si>
  <si>
    <t>ЖИЛИЩНО-КОММУНАЛЬНОЕ ХОЗЯЙСТВО</t>
  </si>
  <si>
    <t>ОБРАЗОВАНИЕ</t>
  </si>
  <si>
    <t>СОЦИАЛЬНАЯ ПОЛИТИКА</t>
  </si>
  <si>
    <t>ФИЗИЧЕСКАЯ КУЛЬТУРА И СПОРТ</t>
  </si>
  <si>
    <t>СРЕДСТВА МАССОВОЙ ИНФОРМАЦИИ</t>
  </si>
  <si>
    <t>Поддержка средств массовой информации</t>
  </si>
  <si>
    <t>Учреждение: ЖV021 Муниципальное казенное учреждение культуры "Кременковский Городской Дом Культуры."</t>
  </si>
  <si>
    <t>КУЛЬТУРА, КИНЕМАТОГРАФИЯ</t>
  </si>
  <si>
    <t xml:space="preserve"> Финансовое обеспечение и (или) возмещение расходов, связанных с созданием условий для показа национальных фильмов</t>
  </si>
  <si>
    <t>Учреждение: ЖV022 Муниципальное казённое учреждение культуры "Кремёнковская библиотека"</t>
  </si>
  <si>
    <t xml:space="preserve"> Управление резервным фондом Администрации ГП "Город Кременки"</t>
  </si>
  <si>
    <t>Исполнение бюджета МО ГП "Город Кременки" по целевым статьям за 9 месяцев 2025 года</t>
  </si>
  <si>
    <t>Исполнение источников финансирования дефицита бюджета МО ГП "Город Кременки" за 9 месяцев 2025 года по кодам классификации источников финансирования дефицита</t>
  </si>
  <si>
    <t xml:space="preserve">Исполнение доходов бюджета МО ГП "Город Кременки" по кодам видов доходов, подвидов доходов, классификации операций сектора государственного управления, относящихся к доходам бюджета за 9 месяцев 2025 года </t>
  </si>
  <si>
    <t>Исполнение бюджета МО ГП "Город Кремёнки" по разделам и подразделам  классификации расходов бюджетов за 9 месяцев 2025года</t>
  </si>
  <si>
    <t>Исполнение по межбюджетным трансфертам, переданным из бюджета МО ГП "Город Кременки"  за 9 месяцев 2025 года</t>
  </si>
  <si>
    <t>Исполнение по межбюджетным трансфертам, полученных из других бюджетов, в бюджет МО ГП "Город Кременки" за 9 месяцев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</si>
</sst>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dd\.mm\.yyyy"/>
  </numFmts>
  <fonts count="48" x14ac:knownFonts="1">
    <font>
      <sz val="11"/>
      <name val="Calibri"/>
      <family val="2"/>
      <scheme val="minor"/>
    </font>
    <font>
      <sz val="10"/>
      <color rgb="FF000000"/>
      <name val="Arial Cyr"/>
    </font>
    <font>
      <b/>
      <sz val="12"/>
      <color rgb="FF000000"/>
      <name val="Arial Cyr"/>
    </font>
    <font>
      <b/>
      <sz val="10"/>
      <color rgb="FF000000"/>
      <name val="Arial Cyr"/>
    </font>
    <font>
      <sz val="11"/>
      <name val="Calibri"/>
      <family val="2"/>
      <scheme val="minor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8"/>
      <color rgb="FF000000"/>
      <name val="Cambria"/>
      <family val="1"/>
      <charset val="204"/>
    </font>
    <font>
      <sz val="7"/>
      <color rgb="FF000000"/>
      <name val="Cambria"/>
      <family val="1"/>
      <charset val="204"/>
    </font>
    <font>
      <i/>
      <sz val="9"/>
      <color rgb="FF000000"/>
      <name val="Cambria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6"/>
      <name val="Times New Roman"/>
      <family val="1"/>
      <charset val="204"/>
    </font>
    <font>
      <sz val="13"/>
      <name val="Times New Roman"/>
      <family val="1"/>
      <charset val="204"/>
    </font>
    <font>
      <b/>
      <sz val="13"/>
      <name val="Times New Roman"/>
      <family val="1"/>
      <charset val="204"/>
    </font>
    <font>
      <sz val="10"/>
      <name val="Arial Cyr"/>
      <charset val="204"/>
    </font>
    <font>
      <sz val="11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8"/>
      <name val="Arial Cyr"/>
      <charset val="204"/>
    </font>
    <font>
      <sz val="11"/>
      <name val="Calibri"/>
      <family val="2"/>
    </font>
    <font>
      <sz val="10"/>
      <color rgb="FF000000"/>
      <name val="Arial"/>
      <family val="2"/>
    </font>
    <font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i/>
      <sz val="8"/>
      <color rgb="FF000000"/>
      <name val="Arial"/>
      <family val="2"/>
      <charset val="204"/>
    </font>
    <font>
      <sz val="10"/>
      <color rgb="FF000000"/>
      <name val="Cambria"/>
      <family val="2"/>
    </font>
    <font>
      <b/>
      <sz val="8"/>
      <color rgb="FF000000"/>
      <name val="Cambria"/>
      <family val="2"/>
    </font>
    <font>
      <b/>
      <sz val="12"/>
      <color rgb="FF000000"/>
      <name val="Cambria"/>
      <family val="2"/>
    </font>
    <font>
      <b/>
      <sz val="11"/>
      <color rgb="FF000000"/>
      <name val="Arial"/>
      <family val="2"/>
      <charset val="204"/>
    </font>
    <font>
      <sz val="8"/>
      <color rgb="FF000000"/>
      <name val="Cambria"/>
      <family val="2"/>
    </font>
    <font>
      <b/>
      <sz val="11"/>
      <color rgb="FF000000"/>
      <name val="Cambria"/>
      <family val="2"/>
    </font>
    <font>
      <sz val="9"/>
      <color rgb="FF000000"/>
      <name val="Cambria"/>
      <family val="2"/>
    </font>
    <font>
      <i/>
      <sz val="9"/>
      <color rgb="FF000000"/>
      <name val="Cambria"/>
      <family val="2"/>
    </font>
    <font>
      <b/>
      <sz val="12"/>
      <color rgb="FF000000"/>
      <name val="Arial"/>
      <family val="2"/>
      <charset val="204"/>
    </font>
    <font>
      <sz val="6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11"/>
      <color rgb="FF000000"/>
      <name val="Cambria"/>
      <family val="2"/>
    </font>
    <font>
      <sz val="7"/>
      <color rgb="FF000000"/>
      <name val="Cambria"/>
      <family val="2"/>
    </font>
    <font>
      <b/>
      <sz val="12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rgb="FFCCFFFF"/>
      </patternFill>
    </fill>
    <fill>
      <patternFill patternType="solid">
        <fgColor rgb="FFFFFF99"/>
      </patternFill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rgb="FFCCCCCC"/>
      </patternFill>
    </fill>
    <fill>
      <patternFill patternType="solid">
        <fgColor rgb="FFFFFFFF"/>
      </patternFill>
    </fill>
    <fill>
      <patternFill patternType="solid">
        <fgColor indexed="9"/>
        <bgColor indexed="64"/>
      </patternFill>
    </fill>
  </fills>
  <borders count="66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hair">
        <color rgb="FF000000"/>
      </top>
      <bottom/>
      <diagonal/>
    </border>
    <border>
      <left/>
      <right style="medium">
        <color rgb="FF000000"/>
      </right>
      <top/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/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</borders>
  <cellStyleXfs count="339">
    <xf numFmtId="0" fontId="0" fillId="0" borderId="0"/>
    <xf numFmtId="0" fontId="1" fillId="0" borderId="1">
      <alignment horizontal="left" wrapText="1"/>
    </xf>
    <xf numFmtId="0" fontId="1" fillId="0" borderId="1"/>
    <xf numFmtId="0" fontId="2" fillId="0" borderId="1">
      <alignment horizontal="center" wrapText="1"/>
    </xf>
    <xf numFmtId="0" fontId="2" fillId="0" borderId="1">
      <alignment horizontal="center"/>
    </xf>
    <xf numFmtId="0" fontId="1" fillId="0" borderId="1">
      <alignment horizontal="right"/>
    </xf>
    <xf numFmtId="0" fontId="1" fillId="0" borderId="2">
      <alignment horizontal="center" vertical="center" wrapText="1"/>
    </xf>
    <xf numFmtId="0" fontId="1" fillId="0" borderId="2">
      <alignment horizontal="center" vertical="center" wrapText="1"/>
    </xf>
    <xf numFmtId="0" fontId="1" fillId="0" borderId="2">
      <alignment horizontal="center" vertical="center" wrapText="1"/>
    </xf>
    <xf numFmtId="0" fontId="1" fillId="0" borderId="2">
      <alignment horizontal="center" vertical="center" wrapText="1"/>
    </xf>
    <xf numFmtId="0" fontId="1" fillId="0" borderId="2">
      <alignment horizontal="center" vertical="center" wrapText="1"/>
    </xf>
    <xf numFmtId="0" fontId="1" fillId="0" borderId="2">
      <alignment horizontal="center" vertical="center" wrapText="1"/>
    </xf>
    <xf numFmtId="0" fontId="1" fillId="0" borderId="2">
      <alignment horizontal="center" vertical="center" wrapText="1"/>
    </xf>
    <xf numFmtId="0" fontId="1" fillId="0" borderId="3">
      <alignment horizontal="center" vertical="center" wrapText="1"/>
    </xf>
    <xf numFmtId="1" fontId="1" fillId="0" borderId="2">
      <alignment horizontal="center" vertical="top" shrinkToFit="1"/>
    </xf>
    <xf numFmtId="0" fontId="1" fillId="0" borderId="2">
      <alignment horizontal="left" vertical="top" wrapText="1"/>
    </xf>
    <xf numFmtId="0" fontId="1" fillId="0" borderId="2">
      <alignment horizontal="center" vertical="top" wrapText="1"/>
    </xf>
    <xf numFmtId="4" fontId="3" fillId="2" borderId="2">
      <alignment horizontal="right" vertical="top" shrinkToFit="1"/>
    </xf>
    <xf numFmtId="10" fontId="3" fillId="2" borderId="2">
      <alignment horizontal="center" vertical="top" shrinkToFit="1"/>
    </xf>
    <xf numFmtId="1" fontId="3" fillId="0" borderId="2">
      <alignment horizontal="left" vertical="top" shrinkToFit="1"/>
    </xf>
    <xf numFmtId="1" fontId="3" fillId="0" borderId="4">
      <alignment horizontal="left" vertical="top" shrinkToFit="1"/>
    </xf>
    <xf numFmtId="4" fontId="3" fillId="3" borderId="2">
      <alignment horizontal="right" vertical="top" shrinkToFit="1"/>
    </xf>
    <xf numFmtId="10" fontId="3" fillId="3" borderId="2">
      <alignment horizontal="center" vertical="top" shrinkToFit="1"/>
    </xf>
    <xf numFmtId="0" fontId="4" fillId="0" borderId="0"/>
    <xf numFmtId="0" fontId="4" fillId="0" borderId="0"/>
    <xf numFmtId="0" fontId="4" fillId="0" borderId="0"/>
    <xf numFmtId="0" fontId="1" fillId="0" borderId="1"/>
    <xf numFmtId="0" fontId="1" fillId="0" borderId="1"/>
    <xf numFmtId="0" fontId="1" fillId="4" borderId="1"/>
    <xf numFmtId="4" fontId="1" fillId="0" borderId="2">
      <alignment horizontal="right" vertical="top" shrinkToFit="1"/>
    </xf>
    <xf numFmtId="10" fontId="1" fillId="0" borderId="2">
      <alignment horizontal="center" vertical="top" shrinkToFit="1"/>
    </xf>
    <xf numFmtId="0" fontId="1" fillId="4" borderId="1">
      <alignment horizontal="left"/>
    </xf>
    <xf numFmtId="0" fontId="2" fillId="0" borderId="1">
      <alignment horizontal="center" wrapText="1"/>
    </xf>
    <xf numFmtId="0" fontId="2" fillId="0" borderId="1">
      <alignment horizontal="center"/>
    </xf>
    <xf numFmtId="0" fontId="1" fillId="0" borderId="1">
      <alignment horizontal="right"/>
    </xf>
    <xf numFmtId="0" fontId="1" fillId="0" borderId="2">
      <alignment horizontal="center" vertical="center" wrapText="1"/>
    </xf>
    <xf numFmtId="0" fontId="1" fillId="0" borderId="2">
      <alignment horizontal="center" vertical="center" wrapText="1"/>
    </xf>
    <xf numFmtId="0" fontId="1" fillId="0" borderId="2">
      <alignment horizontal="center" vertical="center" wrapText="1"/>
    </xf>
    <xf numFmtId="0" fontId="1" fillId="0" borderId="2">
      <alignment horizontal="center" vertical="center" wrapText="1"/>
    </xf>
    <xf numFmtId="0" fontId="1" fillId="0" borderId="2">
      <alignment horizontal="center" vertical="center" wrapText="1"/>
    </xf>
    <xf numFmtId="0" fontId="1" fillId="0" borderId="2">
      <alignment horizontal="center" vertical="center" wrapText="1"/>
    </xf>
    <xf numFmtId="0" fontId="1" fillId="0" borderId="2">
      <alignment horizontal="center" vertical="center" wrapText="1"/>
    </xf>
    <xf numFmtId="0" fontId="3" fillId="0" borderId="2">
      <alignment vertical="top" wrapText="1"/>
    </xf>
    <xf numFmtId="4" fontId="3" fillId="2" borderId="2">
      <alignment horizontal="right" vertical="top" shrinkToFit="1"/>
    </xf>
    <xf numFmtId="10" fontId="3" fillId="2" borderId="2">
      <alignment horizontal="right" vertical="top" shrinkToFit="1"/>
    </xf>
    <xf numFmtId="10" fontId="1" fillId="0" borderId="2">
      <alignment horizontal="right" vertical="top" shrinkToFit="1"/>
    </xf>
    <xf numFmtId="10" fontId="3" fillId="5" borderId="2">
      <alignment horizontal="right" vertical="top" shrinkToFit="1"/>
    </xf>
    <xf numFmtId="0" fontId="1" fillId="0" borderId="1">
      <alignment horizontal="left" wrapText="1"/>
    </xf>
    <xf numFmtId="0" fontId="7" fillId="0" borderId="6">
      <alignment vertical="center"/>
    </xf>
    <xf numFmtId="0" fontId="8" fillId="0" borderId="1">
      <alignment horizontal="right" vertical="center"/>
    </xf>
    <xf numFmtId="0" fontId="7" fillId="0" borderId="7">
      <alignment horizontal="center" vertical="center" wrapText="1"/>
    </xf>
    <xf numFmtId="0" fontId="7" fillId="0" borderId="8">
      <alignment horizontal="center" vertical="center" wrapText="1"/>
    </xf>
    <xf numFmtId="0" fontId="7" fillId="0" borderId="1">
      <alignment horizontal="center" vertical="center" wrapText="1"/>
    </xf>
    <xf numFmtId="4" fontId="9" fillId="0" borderId="1">
      <alignment horizontal="right" vertical="center" shrinkToFit="1"/>
    </xf>
    <xf numFmtId="43" fontId="4" fillId="0" borderId="0" applyFont="0" applyFill="0" applyBorder="0" applyAlignment="0" applyProtection="0"/>
    <xf numFmtId="0" fontId="22" fillId="0" borderId="1"/>
    <xf numFmtId="0" fontId="4" fillId="0" borderId="1"/>
    <xf numFmtId="0" fontId="1" fillId="0" borderId="1">
      <alignment horizontal="left" wrapText="1"/>
    </xf>
    <xf numFmtId="0" fontId="2" fillId="0" borderId="1">
      <alignment horizontal="center" wrapText="1"/>
    </xf>
    <xf numFmtId="0" fontId="2" fillId="0" borderId="1">
      <alignment horizontal="center"/>
    </xf>
    <xf numFmtId="0" fontId="1" fillId="0" borderId="1">
      <alignment horizontal="right"/>
    </xf>
    <xf numFmtId="0" fontId="27" fillId="0" borderId="1">
      <alignment vertical="center"/>
    </xf>
    <xf numFmtId="0" fontId="1" fillId="0" borderId="3">
      <alignment horizontal="center" vertical="center" wrapText="1"/>
    </xf>
    <xf numFmtId="0" fontId="4" fillId="0" borderId="1"/>
    <xf numFmtId="0" fontId="1" fillId="0" borderId="2">
      <alignment horizontal="left" vertical="top" wrapText="1"/>
    </xf>
    <xf numFmtId="0" fontId="1" fillId="0" borderId="2">
      <alignment horizontal="center" vertical="top" wrapText="1"/>
    </xf>
    <xf numFmtId="4" fontId="3" fillId="2" borderId="2">
      <alignment horizontal="right" vertical="top" shrinkToFit="1"/>
    </xf>
    <xf numFmtId="10" fontId="3" fillId="2" borderId="2">
      <alignment horizontal="center" vertical="top" shrinkToFit="1"/>
    </xf>
    <xf numFmtId="1" fontId="3" fillId="0" borderId="2">
      <alignment horizontal="left" vertical="top" shrinkToFit="1"/>
    </xf>
    <xf numFmtId="1" fontId="3" fillId="0" borderId="4">
      <alignment horizontal="left" vertical="top" shrinkToFit="1"/>
    </xf>
    <xf numFmtId="4" fontId="3" fillId="3" borderId="2">
      <alignment horizontal="right" vertical="top" shrinkToFit="1"/>
    </xf>
    <xf numFmtId="10" fontId="3" fillId="3" borderId="2">
      <alignment horizontal="center" vertical="top" shrinkToFit="1"/>
    </xf>
    <xf numFmtId="0" fontId="4" fillId="0" borderId="1"/>
    <xf numFmtId="0" fontId="4" fillId="0" borderId="1"/>
    <xf numFmtId="0" fontId="4" fillId="0" borderId="1"/>
    <xf numFmtId="0" fontId="23" fillId="0" borderId="1"/>
    <xf numFmtId="0" fontId="23" fillId="0" borderId="1"/>
    <xf numFmtId="0" fontId="24" fillId="4" borderId="1"/>
    <xf numFmtId="4" fontId="1" fillId="0" borderId="2">
      <alignment horizontal="right" vertical="top" shrinkToFit="1"/>
    </xf>
    <xf numFmtId="10" fontId="1" fillId="0" borderId="2">
      <alignment horizontal="center" vertical="top" shrinkToFit="1"/>
    </xf>
    <xf numFmtId="49" fontId="28" fillId="0" borderId="25">
      <alignment horizontal="center" wrapText="1"/>
    </xf>
    <xf numFmtId="49" fontId="28" fillId="0" borderId="8">
      <alignment horizontal="center"/>
    </xf>
    <xf numFmtId="49" fontId="28" fillId="0" borderId="26">
      <alignment horizontal="center" wrapText="1"/>
    </xf>
    <xf numFmtId="49" fontId="28" fillId="0" borderId="1">
      <alignment horizontal="center"/>
    </xf>
    <xf numFmtId="0" fontId="24" fillId="0" borderId="1"/>
    <xf numFmtId="0" fontId="24" fillId="0" borderId="1"/>
    <xf numFmtId="0" fontId="25" fillId="0" borderId="1"/>
    <xf numFmtId="4" fontId="28" fillId="0" borderId="8">
      <alignment horizontal="right"/>
    </xf>
    <xf numFmtId="4" fontId="28" fillId="0" borderId="27">
      <alignment horizontal="right"/>
    </xf>
    <xf numFmtId="49" fontId="28" fillId="0" borderId="28">
      <alignment horizontal="center"/>
    </xf>
    <xf numFmtId="49" fontId="28" fillId="0" borderId="1">
      <alignment horizontal="right"/>
    </xf>
    <xf numFmtId="4" fontId="28" fillId="0" borderId="25">
      <alignment horizontal="right"/>
    </xf>
    <xf numFmtId="49" fontId="28" fillId="0" borderId="6"/>
    <xf numFmtId="0" fontId="27" fillId="0" borderId="1">
      <alignment vertical="center"/>
    </xf>
    <xf numFmtId="4" fontId="28" fillId="0" borderId="29">
      <alignment horizontal="right"/>
    </xf>
    <xf numFmtId="0" fontId="28" fillId="0" borderId="30">
      <alignment horizontal="left" wrapText="1"/>
    </xf>
    <xf numFmtId="0" fontId="29" fillId="0" borderId="31">
      <alignment horizontal="left" wrapText="1"/>
    </xf>
    <xf numFmtId="0" fontId="28" fillId="0" borderId="32">
      <alignment horizontal="left" wrapText="1" indent="2"/>
    </xf>
    <xf numFmtId="0" fontId="24" fillId="0" borderId="33"/>
    <xf numFmtId="0" fontId="28" fillId="0" borderId="6"/>
    <xf numFmtId="0" fontId="24" fillId="0" borderId="6"/>
    <xf numFmtId="0" fontId="29" fillId="0" borderId="1">
      <alignment horizontal="center"/>
    </xf>
    <xf numFmtId="0" fontId="29" fillId="0" borderId="6"/>
    <xf numFmtId="0" fontId="28" fillId="0" borderId="34">
      <alignment horizontal="left" wrapText="1"/>
    </xf>
    <xf numFmtId="0" fontId="28" fillId="0" borderId="35">
      <alignment horizontal="left" wrapText="1" indent="1"/>
    </xf>
    <xf numFmtId="0" fontId="28" fillId="0" borderId="34">
      <alignment horizontal="left" wrapText="1" indent="2"/>
    </xf>
    <xf numFmtId="0" fontId="24" fillId="7" borderId="36"/>
    <xf numFmtId="0" fontId="28" fillId="0" borderId="37">
      <alignment horizontal="left" wrapText="1" indent="2"/>
    </xf>
    <xf numFmtId="0" fontId="28" fillId="0" borderId="1">
      <alignment horizontal="center" wrapText="1"/>
    </xf>
    <xf numFmtId="49" fontId="28" fillId="0" borderId="6">
      <alignment horizontal="left"/>
    </xf>
    <xf numFmtId="49" fontId="28" fillId="0" borderId="7">
      <alignment horizontal="center" wrapText="1"/>
    </xf>
    <xf numFmtId="49" fontId="28" fillId="0" borderId="7">
      <alignment horizontal="center" shrinkToFit="1"/>
    </xf>
    <xf numFmtId="49" fontId="28" fillId="0" borderId="8">
      <alignment horizontal="center" shrinkToFit="1"/>
    </xf>
    <xf numFmtId="0" fontId="28" fillId="0" borderId="38">
      <alignment horizontal="left" wrapText="1"/>
    </xf>
    <xf numFmtId="0" fontId="28" fillId="0" borderId="30">
      <alignment horizontal="left" wrapText="1" indent="1"/>
    </xf>
    <xf numFmtId="0" fontId="28" fillId="0" borderId="38">
      <alignment horizontal="left" wrapText="1" indent="2"/>
    </xf>
    <xf numFmtId="0" fontId="28" fillId="0" borderId="30">
      <alignment horizontal="left" wrapText="1" indent="2"/>
    </xf>
    <xf numFmtId="0" fontId="24" fillId="0" borderId="11"/>
    <xf numFmtId="0" fontId="24" fillId="0" borderId="39"/>
    <xf numFmtId="0" fontId="29" fillId="0" borderId="4">
      <alignment horizontal="center" vertical="center" textRotation="90" wrapText="1"/>
    </xf>
    <xf numFmtId="0" fontId="29" fillId="0" borderId="33">
      <alignment horizontal="center" vertical="center" textRotation="90" wrapText="1"/>
    </xf>
    <xf numFmtId="0" fontId="28" fillId="0" borderId="1">
      <alignment vertical="center"/>
    </xf>
    <xf numFmtId="0" fontId="29" fillId="0" borderId="6">
      <alignment horizontal="center" vertical="center" textRotation="90" wrapText="1"/>
    </xf>
    <xf numFmtId="0" fontId="29" fillId="0" borderId="33">
      <alignment horizontal="center" vertical="center" textRotation="90"/>
    </xf>
    <xf numFmtId="0" fontId="29" fillId="0" borderId="6">
      <alignment horizontal="center" vertical="center" textRotation="90"/>
    </xf>
    <xf numFmtId="0" fontId="29" fillId="0" borderId="4">
      <alignment horizontal="center" vertical="center" textRotation="90"/>
    </xf>
    <xf numFmtId="0" fontId="29" fillId="0" borderId="2">
      <alignment horizontal="center" vertical="center" textRotation="90"/>
    </xf>
    <xf numFmtId="0" fontId="18" fillId="0" borderId="6">
      <alignment wrapText="1"/>
    </xf>
    <xf numFmtId="0" fontId="18" fillId="0" borderId="2">
      <alignment wrapText="1"/>
    </xf>
    <xf numFmtId="0" fontId="18" fillId="0" borderId="33">
      <alignment wrapText="1"/>
    </xf>
    <xf numFmtId="0" fontId="28" fillId="0" borderId="2">
      <alignment horizontal="center" vertical="top" wrapText="1"/>
    </xf>
    <xf numFmtId="0" fontId="29" fillId="0" borderId="40"/>
    <xf numFmtId="49" fontId="30" fillId="0" borderId="41">
      <alignment horizontal="left" vertical="center" wrapText="1"/>
    </xf>
    <xf numFmtId="49" fontId="28" fillId="0" borderId="42">
      <alignment horizontal="left" vertical="center" wrapText="1" indent="2"/>
    </xf>
    <xf numFmtId="49" fontId="28" fillId="0" borderId="37">
      <alignment horizontal="left" vertical="center" wrapText="1" indent="3"/>
    </xf>
    <xf numFmtId="49" fontId="28" fillId="0" borderId="41">
      <alignment horizontal="left" vertical="center" wrapText="1" indent="3"/>
    </xf>
    <xf numFmtId="49" fontId="28" fillId="0" borderId="43">
      <alignment horizontal="left" vertical="center" wrapText="1" indent="3"/>
    </xf>
    <xf numFmtId="0" fontId="30" fillId="0" borderId="40">
      <alignment horizontal="left" vertical="center" wrapText="1"/>
    </xf>
    <xf numFmtId="49" fontId="28" fillId="0" borderId="33">
      <alignment horizontal="left" vertical="center" wrapText="1" indent="3"/>
    </xf>
    <xf numFmtId="49" fontId="28" fillId="0" borderId="1">
      <alignment horizontal="left" vertical="center" wrapText="1" indent="3"/>
    </xf>
    <xf numFmtId="49" fontId="28" fillId="0" borderId="6">
      <alignment horizontal="left" vertical="center" wrapText="1" indent="3"/>
    </xf>
    <xf numFmtId="49" fontId="30" fillId="0" borderId="40">
      <alignment horizontal="left" vertical="center" wrapText="1"/>
    </xf>
    <xf numFmtId="0" fontId="28" fillId="0" borderId="41">
      <alignment horizontal="left" vertical="center" wrapText="1"/>
    </xf>
    <xf numFmtId="0" fontId="28" fillId="0" borderId="43">
      <alignment horizontal="left" vertical="center" wrapText="1"/>
    </xf>
    <xf numFmtId="49" fontId="28" fillId="0" borderId="41">
      <alignment horizontal="left" vertical="center" wrapText="1"/>
    </xf>
    <xf numFmtId="49" fontId="28" fillId="0" borderId="43">
      <alignment horizontal="left" vertical="center" wrapText="1"/>
    </xf>
    <xf numFmtId="49" fontId="29" fillId="0" borderId="44">
      <alignment horizontal="center"/>
    </xf>
    <xf numFmtId="49" fontId="29" fillId="0" borderId="45">
      <alignment horizontal="center" vertical="center" wrapText="1"/>
    </xf>
    <xf numFmtId="49" fontId="28" fillId="0" borderId="46">
      <alignment horizontal="center" vertical="center" wrapText="1"/>
    </xf>
    <xf numFmtId="49" fontId="28" fillId="0" borderId="7">
      <alignment horizontal="center" vertical="center" wrapText="1"/>
    </xf>
    <xf numFmtId="49" fontId="28" fillId="0" borderId="45">
      <alignment horizontal="center" vertical="center" wrapText="1"/>
    </xf>
    <xf numFmtId="49" fontId="28" fillId="0" borderId="47">
      <alignment horizontal="center" vertical="center" wrapText="1"/>
    </xf>
    <xf numFmtId="49" fontId="28" fillId="0" borderId="48">
      <alignment horizontal="center" vertical="center" wrapText="1"/>
    </xf>
    <xf numFmtId="49" fontId="28" fillId="0" borderId="1">
      <alignment horizontal="center" vertical="center" wrapText="1"/>
    </xf>
    <xf numFmtId="49" fontId="28" fillId="0" borderId="6">
      <alignment horizontal="center" vertical="center" wrapText="1"/>
    </xf>
    <xf numFmtId="49" fontId="29" fillId="0" borderId="44">
      <alignment horizontal="center" vertical="center" wrapText="1"/>
    </xf>
    <xf numFmtId="0" fontId="29" fillId="0" borderId="44">
      <alignment horizontal="center" vertical="center"/>
    </xf>
    <xf numFmtId="0" fontId="28" fillId="0" borderId="46">
      <alignment horizontal="center" vertical="center"/>
    </xf>
    <xf numFmtId="0" fontId="28" fillId="0" borderId="7">
      <alignment horizontal="center" vertical="center"/>
    </xf>
    <xf numFmtId="0" fontId="28" fillId="0" borderId="45">
      <alignment horizontal="center" vertical="center"/>
    </xf>
    <xf numFmtId="0" fontId="29" fillId="0" borderId="45">
      <alignment horizontal="center" vertical="center"/>
    </xf>
    <xf numFmtId="0" fontId="28" fillId="0" borderId="47">
      <alignment horizontal="center" vertical="center"/>
    </xf>
    <xf numFmtId="49" fontId="29" fillId="0" borderId="44">
      <alignment horizontal="center" vertical="center"/>
    </xf>
    <xf numFmtId="49" fontId="28" fillId="0" borderId="46">
      <alignment horizontal="center" vertical="center"/>
    </xf>
    <xf numFmtId="49" fontId="28" fillId="0" borderId="7">
      <alignment horizontal="center" vertical="center"/>
    </xf>
    <xf numFmtId="49" fontId="28" fillId="0" borderId="45">
      <alignment horizontal="center" vertical="center"/>
    </xf>
    <xf numFmtId="49" fontId="28" fillId="0" borderId="47">
      <alignment horizontal="center" vertical="center"/>
    </xf>
    <xf numFmtId="49" fontId="28" fillId="0" borderId="6">
      <alignment horizontal="center"/>
    </xf>
    <xf numFmtId="0" fontId="28" fillId="0" borderId="33">
      <alignment horizontal="center"/>
    </xf>
    <xf numFmtId="0" fontId="28" fillId="0" borderId="1">
      <alignment horizontal="center"/>
    </xf>
    <xf numFmtId="49" fontId="28" fillId="0" borderId="6"/>
    <xf numFmtId="0" fontId="28" fillId="0" borderId="2">
      <alignment horizontal="center" vertical="top"/>
    </xf>
    <xf numFmtId="49" fontId="28" fillId="0" borderId="2">
      <alignment horizontal="center" vertical="top" wrapText="1"/>
    </xf>
    <xf numFmtId="0" fontId="28" fillId="0" borderId="11"/>
    <xf numFmtId="4" fontId="28" fillId="0" borderId="49">
      <alignment horizontal="right"/>
    </xf>
    <xf numFmtId="4" fontId="28" fillId="0" borderId="48">
      <alignment horizontal="right"/>
    </xf>
    <xf numFmtId="4" fontId="28" fillId="0" borderId="1">
      <alignment horizontal="right" shrinkToFit="1"/>
    </xf>
    <xf numFmtId="4" fontId="28" fillId="0" borderId="6">
      <alignment horizontal="right"/>
    </xf>
    <xf numFmtId="0" fontId="28" fillId="0" borderId="33"/>
    <xf numFmtId="0" fontId="28" fillId="0" borderId="2">
      <alignment horizontal="center" vertical="top" wrapText="1"/>
    </xf>
    <xf numFmtId="0" fontId="28" fillId="0" borderId="6">
      <alignment horizontal="center"/>
    </xf>
    <xf numFmtId="49" fontId="28" fillId="0" borderId="33">
      <alignment horizontal="center"/>
    </xf>
    <xf numFmtId="49" fontId="28" fillId="0" borderId="1">
      <alignment horizontal="left"/>
    </xf>
    <xf numFmtId="4" fontId="28" fillId="0" borderId="11">
      <alignment horizontal="right"/>
    </xf>
    <xf numFmtId="0" fontId="28" fillId="0" borderId="2">
      <alignment horizontal="center" vertical="top"/>
    </xf>
    <xf numFmtId="4" fontId="28" fillId="0" borderId="39">
      <alignment horizontal="right"/>
    </xf>
    <xf numFmtId="4" fontId="28" fillId="0" borderId="50">
      <alignment horizontal="right"/>
    </xf>
    <xf numFmtId="0" fontId="28" fillId="0" borderId="39"/>
    <xf numFmtId="0" fontId="23" fillId="0" borderId="51"/>
    <xf numFmtId="0" fontId="31" fillId="4" borderId="1">
      <alignment vertical="center"/>
    </xf>
    <xf numFmtId="0" fontId="24" fillId="7" borderId="1"/>
    <xf numFmtId="0" fontId="32" fillId="0" borderId="1">
      <alignment horizontal="center" vertical="center"/>
    </xf>
    <xf numFmtId="0" fontId="29" fillId="0" borderId="1"/>
    <xf numFmtId="0" fontId="33" fillId="0" borderId="1">
      <alignment horizontal="center" vertical="center" wrapText="1"/>
    </xf>
    <xf numFmtId="0" fontId="34" fillId="0" borderId="1"/>
    <xf numFmtId="0" fontId="31" fillId="0" borderId="1">
      <alignment vertical="center"/>
    </xf>
    <xf numFmtId="0" fontId="28" fillId="0" borderId="1">
      <alignment horizontal="left"/>
    </xf>
    <xf numFmtId="0" fontId="31" fillId="0" borderId="1">
      <alignment horizontal="center" vertical="center"/>
    </xf>
    <xf numFmtId="0" fontId="28" fillId="0" borderId="1"/>
    <xf numFmtId="0" fontId="31" fillId="0" borderId="1">
      <alignment horizontal="center" vertical="center"/>
    </xf>
    <xf numFmtId="0" fontId="23" fillId="0" borderId="1"/>
    <xf numFmtId="0" fontId="31" fillId="0" borderId="1">
      <alignment vertical="center" wrapText="1"/>
    </xf>
    <xf numFmtId="0" fontId="24" fillId="0" borderId="1"/>
    <xf numFmtId="0" fontId="35" fillId="0" borderId="1">
      <alignment vertical="center"/>
    </xf>
    <xf numFmtId="0" fontId="24" fillId="7" borderId="6"/>
    <xf numFmtId="0" fontId="36" fillId="0" borderId="1">
      <alignment vertical="center" wrapText="1"/>
    </xf>
    <xf numFmtId="49" fontId="28" fillId="0" borderId="2">
      <alignment horizontal="center" vertical="center" wrapText="1"/>
    </xf>
    <xf numFmtId="0" fontId="35" fillId="0" borderId="6">
      <alignment vertical="center"/>
    </xf>
    <xf numFmtId="49" fontId="28" fillId="0" borderId="2">
      <alignment horizontal="center" vertical="center" wrapText="1"/>
    </xf>
    <xf numFmtId="0" fontId="35" fillId="0" borderId="2">
      <alignment horizontal="center" vertical="center" wrapText="1"/>
    </xf>
    <xf numFmtId="0" fontId="24" fillId="7" borderId="3"/>
    <xf numFmtId="0" fontId="35" fillId="0" borderId="2">
      <alignment horizontal="center" vertical="center" wrapText="1"/>
    </xf>
    <xf numFmtId="0" fontId="28" fillId="0" borderId="52">
      <alignment horizontal="left" wrapText="1"/>
    </xf>
    <xf numFmtId="0" fontId="31" fillId="4" borderId="3">
      <alignment vertical="center"/>
    </xf>
    <xf numFmtId="0" fontId="28" fillId="0" borderId="34">
      <alignment horizontal="left" wrapText="1" indent="1"/>
    </xf>
    <xf numFmtId="49" fontId="37" fillId="0" borderId="28">
      <alignment vertical="center" wrapText="1"/>
    </xf>
    <xf numFmtId="0" fontId="28" fillId="0" borderId="28">
      <alignment horizontal="left" wrapText="1" indent="2"/>
    </xf>
    <xf numFmtId="0" fontId="31" fillId="4" borderId="33">
      <alignment vertical="center"/>
    </xf>
    <xf numFmtId="0" fontId="24" fillId="7" borderId="33"/>
    <xf numFmtId="49" fontId="38" fillId="0" borderId="35">
      <alignment horizontal="left" vertical="center" wrapText="1" indent="1"/>
    </xf>
    <xf numFmtId="0" fontId="39" fillId="0" borderId="1">
      <alignment horizontal="center" wrapText="1"/>
    </xf>
    <xf numFmtId="0" fontId="31" fillId="4" borderId="36">
      <alignment vertical="center"/>
    </xf>
    <xf numFmtId="0" fontId="40" fillId="0" borderId="1">
      <alignment horizontal="center" vertical="top"/>
    </xf>
    <xf numFmtId="0" fontId="37" fillId="0" borderId="1">
      <alignment horizontal="left" vertical="center" wrapText="1"/>
    </xf>
    <xf numFmtId="0" fontId="28" fillId="0" borderId="6">
      <alignment wrapText="1"/>
    </xf>
    <xf numFmtId="0" fontId="32" fillId="0" borderId="1">
      <alignment vertical="center"/>
    </xf>
    <xf numFmtId="0" fontId="28" fillId="0" borderId="3">
      <alignment wrapText="1"/>
    </xf>
    <xf numFmtId="0" fontId="31" fillId="0" borderId="6">
      <alignment horizontal="left" vertical="center" wrapText="1"/>
    </xf>
    <xf numFmtId="0" fontId="28" fillId="0" borderId="33">
      <alignment horizontal="left"/>
    </xf>
    <xf numFmtId="0" fontId="31" fillId="0" borderId="3">
      <alignment horizontal="left" vertical="center" wrapText="1"/>
    </xf>
    <xf numFmtId="0" fontId="24" fillId="7" borderId="53"/>
    <xf numFmtId="0" fontId="31" fillId="0" borderId="33">
      <alignment vertical="center" wrapText="1"/>
    </xf>
    <xf numFmtId="49" fontId="28" fillId="0" borderId="44">
      <alignment horizontal="center" wrapText="1"/>
    </xf>
    <xf numFmtId="0" fontId="35" fillId="0" borderId="49">
      <alignment horizontal="center" vertical="center" wrapText="1"/>
    </xf>
    <xf numFmtId="49" fontId="28" fillId="0" borderId="46">
      <alignment horizontal="center" wrapText="1"/>
    </xf>
    <xf numFmtId="0" fontId="31" fillId="4" borderId="54">
      <alignment vertical="center"/>
    </xf>
    <xf numFmtId="49" fontId="28" fillId="0" borderId="45">
      <alignment horizontal="center"/>
    </xf>
    <xf numFmtId="49" fontId="37" fillId="0" borderId="45">
      <alignment horizontal="center" vertical="center" shrinkToFit="1"/>
    </xf>
    <xf numFmtId="0" fontId="24" fillId="7" borderId="55"/>
    <xf numFmtId="49" fontId="38" fillId="0" borderId="45">
      <alignment horizontal="center" vertical="center" shrinkToFit="1"/>
    </xf>
    <xf numFmtId="0" fontId="28" fillId="0" borderId="48"/>
    <xf numFmtId="0" fontId="31" fillId="4" borderId="55">
      <alignment vertical="center"/>
    </xf>
    <xf numFmtId="0" fontId="28" fillId="0" borderId="1">
      <alignment horizontal="center"/>
    </xf>
    <xf numFmtId="0" fontId="31" fillId="0" borderId="48">
      <alignment vertical="center"/>
    </xf>
    <xf numFmtId="49" fontId="28" fillId="0" borderId="33"/>
    <xf numFmtId="0" fontId="31" fillId="4" borderId="1">
      <alignment vertical="center" shrinkToFit="1"/>
    </xf>
    <xf numFmtId="49" fontId="28" fillId="0" borderId="1"/>
    <xf numFmtId="0" fontId="35" fillId="0" borderId="1">
      <alignment vertical="center" wrapText="1"/>
    </xf>
    <xf numFmtId="49" fontId="28" fillId="0" borderId="25">
      <alignment horizontal="center"/>
    </xf>
    <xf numFmtId="1" fontId="37" fillId="0" borderId="2">
      <alignment horizontal="center" vertical="center" shrinkToFit="1"/>
    </xf>
    <xf numFmtId="49" fontId="28" fillId="0" borderId="11">
      <alignment horizontal="center"/>
    </xf>
    <xf numFmtId="1" fontId="38" fillId="0" borderId="2">
      <alignment horizontal="center" vertical="center" shrinkToFit="1"/>
    </xf>
    <xf numFmtId="49" fontId="28" fillId="0" borderId="2">
      <alignment horizontal="center"/>
    </xf>
    <xf numFmtId="49" fontId="35" fillId="0" borderId="1">
      <alignment vertical="center" wrapText="1"/>
    </xf>
    <xf numFmtId="49" fontId="28" fillId="0" borderId="2">
      <alignment horizontal="center" vertical="center" wrapText="1"/>
    </xf>
    <xf numFmtId="49" fontId="31" fillId="0" borderId="33">
      <alignment vertical="center" wrapText="1"/>
    </xf>
    <xf numFmtId="49" fontId="28" fillId="0" borderId="49">
      <alignment horizontal="center" vertical="center" wrapText="1"/>
    </xf>
    <xf numFmtId="49" fontId="31" fillId="0" borderId="1">
      <alignment vertical="center" wrapText="1"/>
    </xf>
    <xf numFmtId="0" fontId="24" fillId="7" borderId="54"/>
    <xf numFmtId="49" fontId="35" fillId="0" borderId="2">
      <alignment horizontal="center" vertical="center" wrapText="1"/>
    </xf>
    <xf numFmtId="4" fontId="28" fillId="0" borderId="2">
      <alignment horizontal="right"/>
    </xf>
    <xf numFmtId="49" fontId="35" fillId="0" borderId="2">
      <alignment horizontal="center" vertical="center" wrapText="1"/>
    </xf>
    <xf numFmtId="0" fontId="28" fillId="8" borderId="48"/>
    <xf numFmtId="4" fontId="37" fillId="0" borderId="2">
      <alignment horizontal="right" vertical="center" shrinkToFit="1"/>
    </xf>
    <xf numFmtId="0" fontId="28" fillId="8" borderId="1"/>
    <xf numFmtId="4" fontId="38" fillId="0" borderId="2">
      <alignment horizontal="right" vertical="center" shrinkToFit="1"/>
    </xf>
    <xf numFmtId="0" fontId="39" fillId="0" borderId="1">
      <alignment horizontal="center" wrapText="1"/>
    </xf>
    <xf numFmtId="0" fontId="31" fillId="0" borderId="33">
      <alignment vertical="center"/>
    </xf>
    <xf numFmtId="0" fontId="41" fillId="0" borderId="56"/>
    <xf numFmtId="0" fontId="35" fillId="0" borderId="1">
      <alignment horizontal="right" vertical="center"/>
    </xf>
    <xf numFmtId="49" fontId="42" fillId="0" borderId="57">
      <alignment horizontal="right"/>
    </xf>
    <xf numFmtId="0" fontId="37" fillId="0" borderId="1">
      <alignment horizontal="left" vertical="center" wrapText="1"/>
    </xf>
    <xf numFmtId="0" fontId="28" fillId="0" borderId="57">
      <alignment horizontal="right"/>
    </xf>
    <xf numFmtId="0" fontId="43" fillId="0" borderId="1">
      <alignment vertical="center"/>
    </xf>
    <xf numFmtId="0" fontId="41" fillId="0" borderId="6"/>
    <xf numFmtId="0" fontId="43" fillId="0" borderId="6">
      <alignment vertical="center"/>
    </xf>
    <xf numFmtId="0" fontId="28" fillId="0" borderId="49">
      <alignment horizontal="center"/>
    </xf>
    <xf numFmtId="0" fontId="43" fillId="0" borderId="33">
      <alignment vertical="center"/>
    </xf>
    <xf numFmtId="49" fontId="24" fillId="0" borderId="58">
      <alignment horizontal="center"/>
    </xf>
    <xf numFmtId="0" fontId="35" fillId="0" borderId="2">
      <alignment horizontal="center" vertical="center" wrapText="1"/>
    </xf>
    <xf numFmtId="164" fontId="28" fillId="0" borderId="31">
      <alignment horizontal="center"/>
    </xf>
    <xf numFmtId="0" fontId="44" fillId="0" borderId="1">
      <alignment horizontal="center" vertical="center" wrapText="1"/>
    </xf>
    <xf numFmtId="0" fontId="28" fillId="0" borderId="59">
      <alignment horizontal="center"/>
    </xf>
    <xf numFmtId="0" fontId="35" fillId="0" borderId="56">
      <alignment vertical="center"/>
    </xf>
    <xf numFmtId="49" fontId="28" fillId="0" borderId="32">
      <alignment horizontal="center"/>
    </xf>
    <xf numFmtId="0" fontId="35" fillId="0" borderId="57">
      <alignment horizontal="right" vertical="center"/>
    </xf>
    <xf numFmtId="49" fontId="28" fillId="0" borderId="31">
      <alignment horizontal="center"/>
    </xf>
    <xf numFmtId="0" fontId="37" fillId="0" borderId="57">
      <alignment horizontal="right" vertical="center"/>
    </xf>
    <xf numFmtId="0" fontId="28" fillId="0" borderId="31">
      <alignment horizontal="center"/>
    </xf>
    <xf numFmtId="0" fontId="37" fillId="0" borderId="49">
      <alignment horizontal="center" vertical="center"/>
    </xf>
    <xf numFmtId="49" fontId="28" fillId="0" borderId="60">
      <alignment horizontal="center"/>
    </xf>
    <xf numFmtId="49" fontId="35" fillId="0" borderId="58">
      <alignment horizontal="center" vertical="center"/>
    </xf>
    <xf numFmtId="0" fontId="23" fillId="0" borderId="48"/>
    <xf numFmtId="0" fontId="35" fillId="0" borderId="31">
      <alignment horizontal="center" vertical="center" shrinkToFit="1"/>
    </xf>
    <xf numFmtId="0" fontId="41" fillId="0" borderId="1"/>
    <xf numFmtId="1" fontId="37" fillId="0" borderId="31">
      <alignment horizontal="center" vertical="center" shrinkToFit="1"/>
    </xf>
    <xf numFmtId="0" fontId="24" fillId="0" borderId="13"/>
    <xf numFmtId="0" fontId="37" fillId="0" borderId="31">
      <alignment vertical="center"/>
    </xf>
    <xf numFmtId="0" fontId="24" fillId="0" borderId="51"/>
    <xf numFmtId="49" fontId="37" fillId="0" borderId="31">
      <alignment horizontal="center" vertical="center"/>
    </xf>
    <xf numFmtId="4" fontId="28" fillId="0" borderId="28">
      <alignment horizontal="right"/>
    </xf>
    <xf numFmtId="49" fontId="37" fillId="0" borderId="60">
      <alignment horizontal="center" vertical="center"/>
    </xf>
    <xf numFmtId="49" fontId="28" fillId="0" borderId="39">
      <alignment horizontal="center"/>
    </xf>
    <xf numFmtId="0" fontId="43" fillId="0" borderId="48">
      <alignment vertical="center"/>
    </xf>
    <xf numFmtId="0" fontId="28" fillId="0" borderId="61">
      <alignment horizontal="left" wrapText="1"/>
    </xf>
    <xf numFmtId="4" fontId="37" fillId="0" borderId="28">
      <alignment horizontal="right" vertical="center" shrinkToFit="1"/>
    </xf>
    <xf numFmtId="0" fontId="28" fillId="0" borderId="38">
      <alignment horizontal="left" wrapText="1" indent="1"/>
    </xf>
    <xf numFmtId="4" fontId="38" fillId="0" borderId="28">
      <alignment horizontal="right" vertical="center" shrinkToFit="1"/>
    </xf>
    <xf numFmtId="0" fontId="28" fillId="0" borderId="31">
      <alignment horizontal="left" wrapText="1" indent="2"/>
    </xf>
    <xf numFmtId="0" fontId="35" fillId="0" borderId="45">
      <alignment horizontal="center" vertical="center" wrapText="1"/>
    </xf>
    <xf numFmtId="0" fontId="24" fillId="7" borderId="62"/>
    <xf numFmtId="0" fontId="35" fillId="0" borderId="2">
      <alignment horizontal="center" vertical="center" wrapText="1"/>
    </xf>
    <xf numFmtId="0" fontId="28" fillId="8" borderId="36"/>
    <xf numFmtId="0" fontId="36" fillId="0" borderId="1">
      <alignment horizontal="left" vertical="center" wrapText="1"/>
    </xf>
    <xf numFmtId="0" fontId="39" fillId="0" borderId="1">
      <alignment horizontal="left" wrapText="1"/>
    </xf>
    <xf numFmtId="0" fontId="35" fillId="0" borderId="45">
      <alignment horizontal="center" vertical="center" wrapText="1"/>
    </xf>
    <xf numFmtId="49" fontId="24" fillId="0" borderId="1"/>
    <xf numFmtId="49" fontId="31" fillId="4" borderId="33">
      <alignment vertical="center"/>
    </xf>
    <xf numFmtId="0" fontId="28" fillId="0" borderId="1">
      <alignment horizontal="right"/>
    </xf>
    <xf numFmtId="1" fontId="37" fillId="0" borderId="45">
      <alignment horizontal="center" vertical="center" shrinkToFit="1"/>
    </xf>
    <xf numFmtId="49" fontId="28" fillId="0" borderId="1">
      <alignment horizontal="right"/>
    </xf>
    <xf numFmtId="0" fontId="38" fillId="0" borderId="45">
      <alignment horizontal="center" vertical="center" shrinkToFit="1"/>
    </xf>
    <xf numFmtId="0" fontId="28" fillId="0" borderId="1">
      <alignment horizontal="left" wrapText="1"/>
    </xf>
    <xf numFmtId="0" fontId="35" fillId="0" borderId="2">
      <alignment horizontal="center" vertical="center" wrapText="1"/>
    </xf>
    <xf numFmtId="0" fontId="28" fillId="0" borderId="6">
      <alignment horizontal="left"/>
    </xf>
    <xf numFmtId="0" fontId="33" fillId="0" borderId="1">
      <alignment vertical="center" wrapText="1"/>
    </xf>
    <xf numFmtId="0" fontId="28" fillId="0" borderId="35">
      <alignment horizontal="left" wrapText="1"/>
    </xf>
    <xf numFmtId="49" fontId="35" fillId="0" borderId="2">
      <alignment horizontal="center" vertical="center" wrapText="1"/>
    </xf>
    <xf numFmtId="0" fontId="28" fillId="0" borderId="3"/>
    <xf numFmtId="0" fontId="29" fillId="0" borderId="63">
      <alignment horizontal="left" wrapText="1"/>
    </xf>
    <xf numFmtId="0" fontId="28" fillId="0" borderId="27">
      <alignment horizontal="left" wrapText="1" indent="2"/>
    </xf>
    <xf numFmtId="49" fontId="28" fillId="0" borderId="1">
      <alignment horizontal="center" wrapText="1"/>
    </xf>
    <xf numFmtId="49" fontId="28" fillId="0" borderId="45">
      <alignment horizontal="center" wrapText="1"/>
    </xf>
    <xf numFmtId="0" fontId="28" fillId="0" borderId="64"/>
    <xf numFmtId="0" fontId="28" fillId="0" borderId="65">
      <alignment horizontal="center" wrapText="1"/>
    </xf>
    <xf numFmtId="0" fontId="24" fillId="7" borderId="48"/>
    <xf numFmtId="49" fontId="28" fillId="0" borderId="7">
      <alignment horizontal="center"/>
    </xf>
    <xf numFmtId="0" fontId="24" fillId="0" borderId="48"/>
    <xf numFmtId="0" fontId="26" fillId="0" borderId="1"/>
  </cellStyleXfs>
  <cellXfs count="186">
    <xf numFmtId="0" fontId="0" fillId="0" borderId="0" xfId="0"/>
    <xf numFmtId="0" fontId="12" fillId="6" borderId="0" xfId="0" applyFont="1" applyFill="1" applyAlignment="1">
      <alignment horizontal="right"/>
    </xf>
    <xf numFmtId="0" fontId="6" fillId="6" borderId="1" xfId="15" applyNumberFormat="1" applyFont="1" applyFill="1" applyBorder="1" applyAlignment="1" applyProtection="1">
      <alignment vertical="top" wrapText="1"/>
    </xf>
    <xf numFmtId="0" fontId="10" fillId="0" borderId="0" xfId="0" applyFont="1"/>
    <xf numFmtId="0" fontId="10" fillId="0" borderId="0" xfId="0" applyFont="1" applyAlignment="1">
      <alignment horizontal="left" vertical="center" wrapText="1"/>
    </xf>
    <xf numFmtId="0" fontId="13" fillId="0" borderId="9" xfId="0" applyFont="1" applyBorder="1" applyAlignment="1">
      <alignment horizontal="center" wrapText="1"/>
    </xf>
    <xf numFmtId="0" fontId="10" fillId="0" borderId="9" xfId="0" applyFont="1" applyBorder="1" applyAlignment="1"/>
    <xf numFmtId="0" fontId="10" fillId="0" borderId="9" xfId="0" applyFont="1" applyBorder="1" applyAlignment="1">
      <alignment horizontal="center"/>
    </xf>
    <xf numFmtId="0" fontId="11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top"/>
    </xf>
    <xf numFmtId="0" fontId="11" fillId="0" borderId="5" xfId="0" applyFont="1" applyBorder="1" applyAlignment="1">
      <alignment vertical="top" wrapText="1"/>
    </xf>
    <xf numFmtId="0" fontId="5" fillId="0" borderId="5" xfId="0" applyFont="1" applyBorder="1" applyAlignment="1">
      <alignment vertical="top" wrapText="1"/>
    </xf>
    <xf numFmtId="0" fontId="12" fillId="0" borderId="0" xfId="0" applyFont="1"/>
    <xf numFmtId="0" fontId="5" fillId="0" borderId="0" xfId="0" applyFont="1" applyFill="1"/>
    <xf numFmtId="0" fontId="5" fillId="0" borderId="0" xfId="0" applyFont="1"/>
    <xf numFmtId="4" fontId="11" fillId="0" borderId="5" xfId="0" applyNumberFormat="1" applyFont="1" applyBorder="1" applyAlignment="1">
      <alignment vertical="top"/>
    </xf>
    <xf numFmtId="4" fontId="5" fillId="0" borderId="5" xfId="0" applyNumberFormat="1" applyFont="1" applyBorder="1" applyAlignment="1">
      <alignment vertical="top"/>
    </xf>
    <xf numFmtId="4" fontId="5" fillId="0" borderId="0" xfId="0" applyNumberFormat="1" applyFont="1"/>
    <xf numFmtId="0" fontId="6" fillId="6" borderId="1" xfId="15" applyNumberFormat="1" applyFont="1" applyFill="1" applyBorder="1" applyAlignment="1" applyProtection="1">
      <alignment horizontal="center" vertical="top" wrapText="1"/>
    </xf>
    <xf numFmtId="0" fontId="5" fillId="0" borderId="0" xfId="0" applyFont="1" applyAlignment="1">
      <alignment vertical="center" wrapText="1"/>
    </xf>
    <xf numFmtId="0" fontId="6" fillId="6" borderId="1" xfId="15" applyNumberFormat="1" applyFont="1" applyFill="1" applyBorder="1" applyAlignment="1" applyProtection="1">
      <alignment horizontal="left" vertical="top" wrapText="1"/>
    </xf>
    <xf numFmtId="0" fontId="5" fillId="6" borderId="0" xfId="0" applyFont="1" applyFill="1" applyAlignment="1">
      <alignment horizontal="right"/>
    </xf>
    <xf numFmtId="0" fontId="5" fillId="6" borderId="0" xfId="0" applyFont="1" applyFill="1"/>
    <xf numFmtId="0" fontId="6" fillId="6" borderId="5" xfId="6" applyFont="1" applyFill="1" applyBorder="1">
      <alignment horizontal="center" vertical="center" wrapText="1"/>
    </xf>
    <xf numFmtId="0" fontId="6" fillId="6" borderId="5" xfId="6" applyNumberFormat="1" applyFont="1" applyFill="1" applyBorder="1" applyProtection="1">
      <alignment horizontal="center" vertical="center" wrapText="1"/>
    </xf>
    <xf numFmtId="0" fontId="6" fillId="0" borderId="5" xfId="13" applyNumberFormat="1" applyFont="1" applyBorder="1" applyAlignment="1" applyProtection="1">
      <alignment horizontal="left" vertical="top" wrapText="1"/>
    </xf>
    <xf numFmtId="1" fontId="6" fillId="0" borderId="5" xfId="14" applyNumberFormat="1" applyFont="1" applyBorder="1" applyProtection="1">
      <alignment horizontal="center" vertical="top" shrinkToFit="1"/>
    </xf>
    <xf numFmtId="4" fontId="6" fillId="6" borderId="5" xfId="30" applyNumberFormat="1" applyFont="1" applyFill="1" applyBorder="1" applyAlignment="1" applyProtection="1">
      <alignment horizontal="right" vertical="top" shrinkToFit="1"/>
    </xf>
    <xf numFmtId="0" fontId="6" fillId="0" borderId="3" xfId="13" applyNumberFormat="1" applyFont="1" applyAlignment="1" applyProtection="1">
      <alignment horizontal="left" vertical="top" wrapText="1"/>
    </xf>
    <xf numFmtId="49" fontId="6" fillId="0" borderId="5" xfId="14" applyNumberFormat="1" applyFont="1" applyBorder="1" applyProtection="1">
      <alignment horizontal="center" vertical="top" shrinkToFit="1"/>
    </xf>
    <xf numFmtId="4" fontId="14" fillId="6" borderId="5" xfId="10" applyNumberFormat="1" applyFont="1" applyFill="1" applyBorder="1" applyAlignment="1" applyProtection="1">
      <alignment horizontal="right" vertical="top" shrinkToFit="1"/>
    </xf>
    <xf numFmtId="0" fontId="6" fillId="0" borderId="0" xfId="0" applyFont="1"/>
    <xf numFmtId="0" fontId="14" fillId="0" borderId="3" xfId="13" applyNumberFormat="1" applyFont="1" applyAlignment="1" applyProtection="1">
      <alignment vertical="top" wrapText="1"/>
    </xf>
    <xf numFmtId="2" fontId="11" fillId="0" borderId="5" xfId="0" applyNumberFormat="1" applyFont="1" applyBorder="1"/>
    <xf numFmtId="0" fontId="6" fillId="0" borderId="3" xfId="13" applyNumberFormat="1" applyFont="1" applyAlignment="1" applyProtection="1">
      <alignment vertical="top" wrapText="1"/>
    </xf>
    <xf numFmtId="1" fontId="6" fillId="0" borderId="2" xfId="7" applyNumberFormat="1" applyFont="1" applyAlignment="1" applyProtection="1">
      <alignment horizontal="center" vertical="top" shrinkToFit="1"/>
    </xf>
    <xf numFmtId="4" fontId="6" fillId="0" borderId="2" xfId="30" applyNumberFormat="1" applyFont="1" applyAlignment="1" applyProtection="1">
      <alignment horizontal="right" vertical="top" shrinkToFit="1"/>
    </xf>
    <xf numFmtId="2" fontId="5" fillId="0" borderId="5" xfId="0" applyNumberFormat="1" applyFont="1" applyBorder="1"/>
    <xf numFmtId="1" fontId="6" fillId="6" borderId="2" xfId="7" applyNumberFormat="1" applyFont="1" applyFill="1" applyAlignment="1" applyProtection="1">
      <alignment horizontal="center" vertical="top" shrinkToFit="1"/>
    </xf>
    <xf numFmtId="0" fontId="6" fillId="0" borderId="2" xfId="16" applyFont="1" applyAlignment="1">
      <alignment horizontal="left" vertical="top" wrapText="1"/>
    </xf>
    <xf numFmtId="4" fontId="6" fillId="0" borderId="10" xfId="30" applyNumberFormat="1" applyFont="1" applyBorder="1" applyAlignment="1" applyProtection="1">
      <alignment horizontal="right" vertical="top" shrinkToFit="1"/>
    </xf>
    <xf numFmtId="4" fontId="6" fillId="0" borderId="2" xfId="8" applyNumberFormat="1" applyFont="1" applyAlignment="1" applyProtection="1">
      <alignment horizontal="right" vertical="top" shrinkToFit="1"/>
    </xf>
    <xf numFmtId="4" fontId="6" fillId="0" borderId="10" xfId="8" applyNumberFormat="1" applyFont="1" applyBorder="1" applyAlignment="1" applyProtection="1">
      <alignment horizontal="right" vertical="top" shrinkToFit="1"/>
    </xf>
    <xf numFmtId="2" fontId="5" fillId="0" borderId="0" xfId="0" applyNumberFormat="1" applyFont="1"/>
    <xf numFmtId="1" fontId="5" fillId="0" borderId="0" xfId="0" applyNumberFormat="1" applyFont="1"/>
    <xf numFmtId="4" fontId="14" fillId="0" borderId="2" xfId="9" applyNumberFormat="1" applyFont="1" applyAlignment="1" applyProtection="1">
      <alignment horizontal="right" vertical="top" shrinkToFit="1"/>
    </xf>
    <xf numFmtId="0" fontId="5" fillId="0" borderId="0" xfId="0" applyFont="1" applyAlignment="1">
      <alignment wrapText="1"/>
    </xf>
    <xf numFmtId="0" fontId="6" fillId="0" borderId="5" xfId="13" applyNumberFormat="1" applyFont="1" applyBorder="1" applyAlignment="1" applyProtection="1">
      <alignment vertical="top" wrapText="1"/>
    </xf>
    <xf numFmtId="1" fontId="6" fillId="0" borderId="5" xfId="7" applyNumberFormat="1" applyFont="1" applyBorder="1" applyAlignment="1" applyProtection="1">
      <alignment horizontal="center" vertical="top" shrinkToFit="1"/>
    </xf>
    <xf numFmtId="4" fontId="6" fillId="0" borderId="5" xfId="8" applyNumberFormat="1" applyFont="1" applyBorder="1" applyAlignment="1" applyProtection="1">
      <alignment horizontal="right" vertical="top" shrinkToFit="1"/>
    </xf>
    <xf numFmtId="4" fontId="6" fillId="0" borderId="5" xfId="30" applyNumberFormat="1" applyFont="1" applyBorder="1" applyAlignment="1" applyProtection="1">
      <alignment horizontal="right" vertical="top" shrinkToFit="1"/>
    </xf>
    <xf numFmtId="0" fontId="6" fillId="6" borderId="3" xfId="13" applyNumberFormat="1" applyFont="1" applyFill="1" applyAlignment="1" applyProtection="1">
      <alignment vertical="top" wrapText="1"/>
    </xf>
    <xf numFmtId="0" fontId="14" fillId="0" borderId="5" xfId="13" applyNumberFormat="1" applyFont="1" applyBorder="1" applyAlignment="1" applyProtection="1">
      <alignment vertical="top" wrapText="1"/>
    </xf>
    <xf numFmtId="1" fontId="14" fillId="0" borderId="5" xfId="7" applyNumberFormat="1" applyFont="1" applyBorder="1" applyAlignment="1" applyProtection="1">
      <alignment horizontal="center" vertical="top" shrinkToFit="1"/>
    </xf>
    <xf numFmtId="4" fontId="14" fillId="0" borderId="5" xfId="30" applyNumberFormat="1" applyFont="1" applyBorder="1" applyAlignment="1" applyProtection="1">
      <alignment horizontal="right" vertical="top" shrinkToFit="1"/>
    </xf>
    <xf numFmtId="1" fontId="6" fillId="6" borderId="5" xfId="7" applyNumberFormat="1" applyFont="1" applyFill="1" applyBorder="1" applyAlignment="1" applyProtection="1">
      <alignment horizontal="center" vertical="top" shrinkToFit="1"/>
    </xf>
    <xf numFmtId="0" fontId="6" fillId="0" borderId="5" xfId="16" applyFont="1" applyBorder="1" applyAlignment="1">
      <alignment horizontal="left" vertical="top" wrapText="1"/>
    </xf>
    <xf numFmtId="0" fontId="6" fillId="0" borderId="5" xfId="0" applyFont="1" applyBorder="1"/>
    <xf numFmtId="4" fontId="14" fillId="0" borderId="5" xfId="9" applyNumberFormat="1" applyFont="1" applyBorder="1" applyAlignment="1" applyProtection="1">
      <alignment horizontal="right" vertical="top" shrinkToFit="1"/>
    </xf>
    <xf numFmtId="0" fontId="6" fillId="0" borderId="6" xfId="13" applyNumberFormat="1" applyFont="1" applyBorder="1" applyAlignment="1" applyProtection="1">
      <alignment vertical="top" wrapText="1"/>
    </xf>
    <xf numFmtId="1" fontId="6" fillId="0" borderId="8" xfId="7" applyNumberFormat="1" applyFont="1" applyBorder="1" applyAlignment="1" applyProtection="1">
      <alignment horizontal="center" vertical="top" shrinkToFit="1"/>
    </xf>
    <xf numFmtId="4" fontId="6" fillId="0" borderId="8" xfId="30" applyNumberFormat="1" applyFont="1" applyBorder="1" applyAlignment="1" applyProtection="1">
      <alignment horizontal="right" vertical="top" shrinkToFit="1"/>
    </xf>
    <xf numFmtId="2" fontId="5" fillId="0" borderId="12" xfId="0" applyNumberFormat="1" applyFont="1" applyBorder="1"/>
    <xf numFmtId="0" fontId="6" fillId="0" borderId="14" xfId="16" applyFont="1" applyBorder="1" applyAlignment="1">
      <alignment horizontal="left" vertical="top" wrapText="1"/>
    </xf>
    <xf numFmtId="1" fontId="6" fillId="0" borderId="14" xfId="7" applyNumberFormat="1" applyFont="1" applyBorder="1" applyAlignment="1" applyProtection="1">
      <alignment horizontal="center" vertical="top" shrinkToFit="1"/>
    </xf>
    <xf numFmtId="4" fontId="6" fillId="0" borderId="14" xfId="30" applyNumberFormat="1" applyFont="1" applyBorder="1" applyAlignment="1" applyProtection="1">
      <alignment horizontal="right" vertical="top" shrinkToFit="1"/>
    </xf>
    <xf numFmtId="4" fontId="6" fillId="0" borderId="15" xfId="30" applyNumberFormat="1" applyFont="1" applyBorder="1" applyAlignment="1" applyProtection="1">
      <alignment horizontal="right" vertical="top" shrinkToFit="1"/>
    </xf>
    <xf numFmtId="0" fontId="5" fillId="0" borderId="0" xfId="0" applyFont="1" applyFill="1" applyAlignment="1">
      <alignment horizontal="right"/>
    </xf>
    <xf numFmtId="49" fontId="5" fillId="0" borderId="0" xfId="0" applyNumberFormat="1" applyFont="1" applyFill="1" applyAlignment="1">
      <alignment horizontal="right"/>
    </xf>
    <xf numFmtId="49" fontId="6" fillId="0" borderId="5" xfId="7" applyNumberFormat="1" applyFont="1" applyBorder="1" applyAlignment="1" applyProtection="1">
      <alignment horizontal="center" vertical="top" shrinkToFit="1"/>
    </xf>
    <xf numFmtId="49" fontId="5" fillId="0" borderId="0" xfId="0" applyNumberFormat="1" applyFont="1" applyFill="1"/>
    <xf numFmtId="49" fontId="14" fillId="0" borderId="5" xfId="7" applyNumberFormat="1" applyFont="1" applyBorder="1" applyAlignment="1" applyProtection="1">
      <alignment horizontal="center" vertical="top" shrinkToFit="1"/>
    </xf>
    <xf numFmtId="0" fontId="6" fillId="0" borderId="11" xfId="16" applyFont="1" applyBorder="1" applyAlignment="1">
      <alignment horizontal="left" vertical="top" wrapText="1"/>
    </xf>
    <xf numFmtId="1" fontId="6" fillId="6" borderId="11" xfId="7" applyNumberFormat="1" applyFont="1" applyFill="1" applyBorder="1" applyAlignment="1" applyProtection="1">
      <alignment horizontal="center" vertical="top" shrinkToFit="1"/>
    </xf>
    <xf numFmtId="1" fontId="6" fillId="0" borderId="11" xfId="7" applyNumberFormat="1" applyFont="1" applyBorder="1" applyAlignment="1" applyProtection="1">
      <alignment horizontal="center" vertical="top" shrinkToFit="1"/>
    </xf>
    <xf numFmtId="4" fontId="6" fillId="0" borderId="11" xfId="30" applyNumberFormat="1" applyFont="1" applyBorder="1" applyAlignment="1" applyProtection="1">
      <alignment horizontal="right" vertical="top" shrinkToFit="1"/>
    </xf>
    <xf numFmtId="4" fontId="6" fillId="0" borderId="16" xfId="30" applyNumberFormat="1" applyFont="1" applyBorder="1" applyAlignment="1" applyProtection="1">
      <alignment horizontal="right" vertical="top" shrinkToFit="1"/>
    </xf>
    <xf numFmtId="0" fontId="14" fillId="0" borderId="5" xfId="16" applyFont="1" applyBorder="1" applyAlignment="1">
      <alignment horizontal="left" vertical="top" wrapText="1"/>
    </xf>
    <xf numFmtId="4" fontId="14" fillId="0" borderId="5" xfId="8" applyNumberFormat="1" applyFont="1" applyBorder="1" applyAlignment="1" applyProtection="1">
      <alignment horizontal="right" vertical="top" shrinkToFit="1"/>
    </xf>
    <xf numFmtId="0" fontId="14" fillId="6" borderId="5" xfId="13" applyNumberFormat="1" applyFont="1" applyFill="1" applyBorder="1" applyAlignment="1" applyProtection="1">
      <alignment vertical="top" wrapText="1"/>
    </xf>
    <xf numFmtId="49" fontId="14" fillId="6" borderId="5" xfId="7" applyNumberFormat="1" applyFont="1" applyFill="1" applyBorder="1" applyAlignment="1" applyProtection="1">
      <alignment horizontal="center" vertical="top" shrinkToFit="1"/>
    </xf>
    <xf numFmtId="1" fontId="14" fillId="6" borderId="5" xfId="7" applyNumberFormat="1" applyFont="1" applyFill="1" applyBorder="1" applyAlignment="1" applyProtection="1">
      <alignment horizontal="center" vertical="top" shrinkToFit="1"/>
    </xf>
    <xf numFmtId="4" fontId="14" fillId="6" borderId="5" xfId="30" applyNumberFormat="1" applyFont="1" applyFill="1" applyBorder="1" applyAlignment="1" applyProtection="1">
      <alignment horizontal="right" vertical="top" shrinkToFit="1"/>
    </xf>
    <xf numFmtId="0" fontId="11" fillId="0" borderId="0" xfId="0" applyFont="1"/>
    <xf numFmtId="0" fontId="11" fillId="0" borderId="0" xfId="0" applyFont="1" applyFill="1"/>
    <xf numFmtId="0" fontId="6" fillId="0" borderId="1" xfId="13" applyNumberFormat="1" applyFont="1" applyBorder="1" applyAlignment="1" applyProtection="1">
      <alignment vertical="top" wrapText="1"/>
    </xf>
    <xf numFmtId="4" fontId="5" fillId="0" borderId="0" xfId="0" applyNumberFormat="1" applyFont="1" applyFill="1"/>
    <xf numFmtId="0" fontId="11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17" xfId="0" applyFont="1" applyBorder="1" applyAlignment="1">
      <alignment horizontal="center" vertical="center" wrapText="1"/>
    </xf>
    <xf numFmtId="0" fontId="5" fillId="0" borderId="5" xfId="0" applyFont="1" applyBorder="1"/>
    <xf numFmtId="0" fontId="11" fillId="0" borderId="5" xfId="0" applyFont="1" applyBorder="1" applyAlignment="1">
      <alignment horizontal="left" vertical="center" wrapText="1"/>
    </xf>
    <xf numFmtId="4" fontId="11" fillId="0" borderId="5" xfId="0" applyNumberFormat="1" applyFont="1" applyBorder="1"/>
    <xf numFmtId="0" fontId="11" fillId="0" borderId="5" xfId="0" applyFont="1" applyBorder="1" applyAlignment="1">
      <alignment horizontal="center" vertical="center"/>
    </xf>
    <xf numFmtId="0" fontId="11" fillId="0" borderId="5" xfId="0" applyFont="1" applyBorder="1" applyAlignment="1">
      <alignment vertical="center" wrapText="1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vertical="center" wrapText="1"/>
    </xf>
    <xf numFmtId="4" fontId="5" fillId="0" borderId="5" xfId="0" applyNumberFormat="1" applyFont="1" applyBorder="1"/>
    <xf numFmtId="4" fontId="12" fillId="0" borderId="5" xfId="0" applyNumberFormat="1" applyFont="1" applyBorder="1"/>
    <xf numFmtId="0" fontId="5" fillId="0" borderId="5" xfId="0" applyNumberFormat="1" applyFont="1" applyBorder="1" applyAlignment="1">
      <alignment vertical="center" wrapText="1"/>
    </xf>
    <xf numFmtId="0" fontId="11" fillId="0" borderId="5" xfId="0" applyFont="1" applyBorder="1" applyAlignment="1">
      <alignment horizontal="center"/>
    </xf>
    <xf numFmtId="0" fontId="11" fillId="0" borderId="5" xfId="0" applyFont="1" applyBorder="1" applyAlignment="1">
      <alignment wrapText="1"/>
    </xf>
    <xf numFmtId="0" fontId="5" fillId="0" borderId="5" xfId="0" applyFont="1" applyBorder="1" applyAlignment="1">
      <alignment horizontal="center"/>
    </xf>
    <xf numFmtId="0" fontId="11" fillId="0" borderId="5" xfId="0" applyFont="1" applyBorder="1"/>
    <xf numFmtId="0" fontId="0" fillId="0" borderId="0" xfId="0" applyFont="1"/>
    <xf numFmtId="0" fontId="5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12" fillId="0" borderId="20" xfId="0" applyFont="1" applyBorder="1"/>
    <xf numFmtId="0" fontId="13" fillId="0" borderId="21" xfId="0" applyFont="1" applyBorder="1" applyAlignment="1">
      <alignment horizontal="left" vertical="center" wrapText="1"/>
    </xf>
    <xf numFmtId="0" fontId="17" fillId="0" borderId="18" xfId="0" applyFont="1" applyBorder="1" applyAlignment="1">
      <alignment horizontal="center" vertical="center"/>
    </xf>
    <xf numFmtId="0" fontId="11" fillId="0" borderId="22" xfId="0" applyFont="1" applyBorder="1" applyAlignment="1">
      <alignment vertical="center" wrapText="1"/>
    </xf>
    <xf numFmtId="0" fontId="12" fillId="0" borderId="5" xfId="0" applyFont="1" applyBorder="1" applyAlignment="1">
      <alignment horizontal="center" vertical="center"/>
    </xf>
    <xf numFmtId="0" fontId="5" fillId="0" borderId="21" xfId="0" applyFont="1" applyBorder="1" applyAlignment="1">
      <alignment vertical="center" wrapText="1"/>
    </xf>
    <xf numFmtId="0" fontId="12" fillId="0" borderId="5" xfId="0" applyFont="1" applyBorder="1"/>
    <xf numFmtId="0" fontId="5" fillId="0" borderId="21" xfId="0" applyFont="1" applyFill="1" applyBorder="1" applyAlignment="1">
      <alignment vertical="center" wrapText="1"/>
    </xf>
    <xf numFmtId="0" fontId="12" fillId="0" borderId="5" xfId="0" applyFont="1" applyBorder="1" applyAlignment="1">
      <alignment horizontal="center"/>
    </xf>
    <xf numFmtId="1" fontId="19" fillId="0" borderId="0" xfId="0" applyNumberFormat="1" applyFont="1" applyAlignment="1" applyProtection="1">
      <alignment wrapText="1"/>
    </xf>
    <xf numFmtId="1" fontId="5" fillId="0" borderId="1" xfId="0" applyNumberFormat="1" applyFont="1" applyBorder="1" applyAlignment="1">
      <alignment wrapText="1"/>
    </xf>
    <xf numFmtId="1" fontId="5" fillId="0" borderId="1" xfId="0" applyNumberFormat="1" applyFont="1" applyBorder="1" applyAlignment="1">
      <alignment horizontal="center" wrapText="1"/>
    </xf>
    <xf numFmtId="1" fontId="20" fillId="0" borderId="1" xfId="0" applyNumberFormat="1" applyFont="1" applyBorder="1" applyAlignment="1">
      <alignment wrapText="1"/>
    </xf>
    <xf numFmtId="0" fontId="15" fillId="0" borderId="9" xfId="4" applyNumberFormat="1" applyFont="1" applyBorder="1" applyAlignment="1" applyProtection="1">
      <alignment horizontal="right"/>
    </xf>
    <xf numFmtId="49" fontId="5" fillId="0" borderId="5" xfId="0" applyNumberFormat="1" applyFont="1" applyBorder="1" applyAlignment="1" applyProtection="1">
      <alignment horizontal="center" vertical="center" textRotation="90" wrapText="1"/>
    </xf>
    <xf numFmtId="0" fontId="5" fillId="0" borderId="5" xfId="0" applyFont="1" applyBorder="1" applyAlignment="1">
      <alignment horizontal="center" vertical="center" wrapText="1"/>
    </xf>
    <xf numFmtId="49" fontId="16" fillId="0" borderId="5" xfId="0" applyNumberFormat="1" applyFont="1" applyBorder="1" applyAlignment="1" applyProtection="1">
      <alignment horizontal="center" vertical="center" wrapText="1"/>
    </xf>
    <xf numFmtId="1" fontId="16" fillId="0" borderId="5" xfId="0" applyNumberFormat="1" applyFont="1" applyBorder="1" applyAlignment="1">
      <alignment horizontal="center" vertical="center" wrapText="1"/>
    </xf>
    <xf numFmtId="4" fontId="11" fillId="6" borderId="5" xfId="0" applyNumberFormat="1" applyFont="1" applyFill="1" applyBorder="1" applyAlignment="1">
      <alignment horizontal="right" vertical="center" wrapText="1"/>
    </xf>
    <xf numFmtId="4" fontId="12" fillId="0" borderId="0" xfId="0" applyNumberFormat="1" applyFont="1"/>
    <xf numFmtId="49" fontId="5" fillId="0" borderId="5" xfId="0" applyNumberFormat="1" applyFont="1" applyBorder="1" applyAlignment="1" applyProtection="1">
      <alignment horizontal="center" vertical="top" wrapText="1"/>
    </xf>
    <xf numFmtId="4" fontId="11" fillId="0" borderId="5" xfId="0" applyNumberFormat="1" applyFont="1" applyBorder="1" applyAlignment="1" applyProtection="1">
      <alignment horizontal="right" vertical="top"/>
    </xf>
    <xf numFmtId="49" fontId="5" fillId="0" borderId="5" xfId="0" applyNumberFormat="1" applyFont="1" applyBorder="1" applyAlignment="1" applyProtection="1">
      <alignment horizontal="center" vertical="top"/>
    </xf>
    <xf numFmtId="4" fontId="5" fillId="0" borderId="5" xfId="0" applyNumberFormat="1" applyFont="1" applyBorder="1" applyAlignment="1" applyProtection="1">
      <alignment horizontal="right" vertical="top"/>
    </xf>
    <xf numFmtId="4" fontId="11" fillId="0" borderId="5" xfId="54" applyNumberFormat="1" applyFont="1" applyBorder="1" applyAlignment="1" applyProtection="1">
      <alignment vertical="top"/>
    </xf>
    <xf numFmtId="49" fontId="5" fillId="0" borderId="5" xfId="55" applyNumberFormat="1" applyFont="1" applyBorder="1" applyAlignment="1" applyProtection="1">
      <alignment horizontal="center" vertical="top"/>
    </xf>
    <xf numFmtId="4" fontId="5" fillId="0" borderId="5" xfId="54" applyNumberFormat="1" applyFont="1" applyBorder="1" applyAlignment="1" applyProtection="1">
      <alignment vertical="top"/>
    </xf>
    <xf numFmtId="49" fontId="5" fillId="0" borderId="5" xfId="55" applyNumberFormat="1" applyFont="1" applyBorder="1" applyAlignment="1" applyProtection="1">
      <alignment horizontal="center" vertical="top" wrapText="1"/>
    </xf>
    <xf numFmtId="4" fontId="5" fillId="0" borderId="5" xfId="54" applyNumberFormat="1" applyFont="1" applyBorder="1" applyAlignment="1" applyProtection="1">
      <alignment horizontal="right" vertical="top"/>
    </xf>
    <xf numFmtId="4" fontId="11" fillId="0" borderId="5" xfId="54" applyNumberFormat="1" applyFont="1" applyBorder="1" applyAlignment="1" applyProtection="1">
      <alignment horizontal="right" vertical="top"/>
    </xf>
    <xf numFmtId="0" fontId="6" fillId="0" borderId="5" xfId="15" applyFont="1" applyBorder="1" applyAlignment="1">
      <alignment horizontal="left" vertical="top" wrapText="1"/>
    </xf>
    <xf numFmtId="0" fontId="13" fillId="0" borderId="0" xfId="0" applyFont="1" applyAlignment="1">
      <alignment wrapText="1"/>
    </xf>
    <xf numFmtId="0" fontId="14" fillId="0" borderId="5" xfId="16" applyFont="1" applyBorder="1" applyAlignment="1">
      <alignment horizontal="left" vertical="top" shrinkToFit="1"/>
    </xf>
    <xf numFmtId="0" fontId="6" fillId="6" borderId="1" xfId="15" applyNumberFormat="1" applyFont="1" applyFill="1" applyBorder="1" applyAlignment="1" applyProtection="1">
      <alignment horizontal="center" vertical="top" wrapText="1"/>
    </xf>
    <xf numFmtId="49" fontId="46" fillId="0" borderId="0" xfId="0" applyNumberFormat="1" applyFont="1" applyAlignment="1" applyProtection="1">
      <alignment horizontal="center" vertical="center" wrapText="1"/>
      <protection locked="0"/>
    </xf>
    <xf numFmtId="0" fontId="6" fillId="0" borderId="5" xfId="6" applyNumberFormat="1" applyFont="1" applyBorder="1" applyProtection="1">
      <alignment horizontal="center" vertical="center" wrapText="1"/>
    </xf>
    <xf numFmtId="0" fontId="6" fillId="0" borderId="5" xfId="6" applyFont="1" applyBorder="1">
      <alignment horizontal="center" vertical="center" wrapText="1"/>
    </xf>
    <xf numFmtId="0" fontId="6" fillId="6" borderId="5" xfId="6" applyNumberFormat="1" applyFont="1" applyFill="1" applyBorder="1" applyProtection="1">
      <alignment horizontal="center" vertical="center" wrapText="1"/>
    </xf>
    <xf numFmtId="0" fontId="6" fillId="6" borderId="5" xfId="6" applyFont="1" applyFill="1" applyBorder="1">
      <alignment horizontal="center" vertical="center" wrapText="1"/>
    </xf>
    <xf numFmtId="49" fontId="11" fillId="0" borderId="0" xfId="0" applyNumberFormat="1" applyFont="1" applyAlignment="1" applyProtection="1">
      <alignment horizontal="center" vertical="center" wrapText="1"/>
      <protection locked="0"/>
    </xf>
    <xf numFmtId="1" fontId="45" fillId="9" borderId="1" xfId="14" applyFont="1" applyFill="1" applyBorder="1" applyAlignment="1">
      <alignment horizontal="center" wrapText="1"/>
    </xf>
    <xf numFmtId="0" fontId="10" fillId="0" borderId="0" xfId="0" applyFont="1" applyAlignment="1">
      <alignment horizontal="center" wrapText="1"/>
    </xf>
    <xf numFmtId="0" fontId="14" fillId="0" borderId="5" xfId="16" applyNumberFormat="1" applyFont="1" applyBorder="1" applyAlignment="1" applyProtection="1">
      <alignment horizontal="left"/>
    </xf>
    <xf numFmtId="0" fontId="46" fillId="0" borderId="0" xfId="0" applyFont="1" applyAlignment="1">
      <alignment horizontal="center" wrapText="1"/>
    </xf>
    <xf numFmtId="0" fontId="6" fillId="0" borderId="2" xfId="6" applyNumberFormat="1" applyFont="1" applyProtection="1">
      <alignment horizontal="center" vertical="center" wrapText="1"/>
    </xf>
    <xf numFmtId="0" fontId="6" fillId="0" borderId="2" xfId="6" applyFont="1">
      <alignment horizontal="center" vertical="center" wrapText="1"/>
    </xf>
    <xf numFmtId="0" fontId="6" fillId="0" borderId="10" xfId="6" applyNumberFormat="1" applyFont="1" applyBorder="1" applyProtection="1">
      <alignment horizontal="center" vertical="center" wrapText="1"/>
    </xf>
    <xf numFmtId="0" fontId="6" fillId="0" borderId="10" xfId="6" applyFont="1" applyBorder="1">
      <alignment horizontal="center" vertical="center" wrapText="1"/>
    </xf>
    <xf numFmtId="0" fontId="14" fillId="0" borderId="10" xfId="16" applyNumberFormat="1" applyFont="1" applyBorder="1" applyAlignment="1" applyProtection="1">
      <alignment horizontal="left"/>
    </xf>
    <xf numFmtId="0" fontId="14" fillId="0" borderId="3" xfId="16" applyNumberFormat="1" applyFont="1" applyBorder="1" applyAlignment="1" applyProtection="1">
      <alignment horizontal="left"/>
    </xf>
    <xf numFmtId="49" fontId="6" fillId="0" borderId="5" xfId="6" applyNumberFormat="1" applyFont="1" applyBorder="1" applyProtection="1">
      <alignment horizontal="center" vertical="center" wrapText="1"/>
    </xf>
    <xf numFmtId="49" fontId="6" fillId="0" borderId="5" xfId="6" applyNumberFormat="1" applyFont="1" applyBorder="1">
      <alignment horizontal="center" vertical="center" wrapText="1"/>
    </xf>
    <xf numFmtId="0" fontId="46" fillId="0" borderId="0" xfId="0" applyFont="1" applyAlignment="1">
      <alignment horizontal="center" vertical="center" wrapText="1"/>
    </xf>
    <xf numFmtId="0" fontId="14" fillId="6" borderId="1" xfId="60" applyFont="1" applyFill="1" applyAlignment="1">
      <alignment horizontal="center" vertical="top" wrapText="1"/>
    </xf>
    <xf numFmtId="0" fontId="5" fillId="0" borderId="0" xfId="0" applyFont="1" applyAlignment="1">
      <alignment horizontal="center" vertical="center" wrapText="1"/>
    </xf>
    <xf numFmtId="0" fontId="46" fillId="0" borderId="1" xfId="0" applyFont="1" applyBorder="1" applyAlignment="1">
      <alignment horizontal="center" vertical="center" wrapText="1"/>
    </xf>
    <xf numFmtId="0" fontId="47" fillId="0" borderId="1" xfId="0" applyFont="1" applyBorder="1" applyAlignment="1">
      <alignment vertical="center" wrapText="1"/>
    </xf>
    <xf numFmtId="0" fontId="47" fillId="0" borderId="0" xfId="0" applyFont="1" applyAlignment="1">
      <alignment vertical="center" wrapText="1"/>
    </xf>
    <xf numFmtId="0" fontId="11" fillId="0" borderId="1" xfId="86" applyFont="1" applyFill="1" applyBorder="1" applyAlignment="1">
      <alignment horizontal="center" vertical="top" wrapText="1"/>
    </xf>
    <xf numFmtId="0" fontId="11" fillId="0" borderId="1" xfId="86" applyFont="1" applyFill="1" applyAlignment="1">
      <alignment horizontal="center" vertical="top" wrapText="1"/>
    </xf>
    <xf numFmtId="0" fontId="45" fillId="9" borderId="1" xfId="32" applyFont="1" applyFill="1" applyAlignment="1">
      <alignment horizontal="center" wrapText="1"/>
    </xf>
    <xf numFmtId="49" fontId="10" fillId="0" borderId="5" xfId="0" applyNumberFormat="1" applyFont="1" applyBorder="1" applyAlignment="1" applyProtection="1">
      <alignment horizontal="left" vertical="top" wrapText="1"/>
    </xf>
    <xf numFmtId="0" fontId="10" fillId="0" borderId="5" xfId="0" applyFont="1" applyBorder="1" applyAlignment="1">
      <alignment horizontal="left" vertical="top" wrapText="1"/>
    </xf>
    <xf numFmtId="49" fontId="10" fillId="0" borderId="21" xfId="0" applyNumberFormat="1" applyFont="1" applyBorder="1" applyAlignment="1" applyProtection="1">
      <alignment horizontal="left" vertical="top" wrapText="1"/>
    </xf>
    <xf numFmtId="49" fontId="10" fillId="0" borderId="23" xfId="0" applyNumberFormat="1" applyFont="1" applyBorder="1" applyAlignment="1" applyProtection="1">
      <alignment horizontal="left" vertical="top" wrapText="1"/>
    </xf>
    <xf numFmtId="49" fontId="10" fillId="0" borderId="24" xfId="0" applyNumberFormat="1" applyFont="1" applyBorder="1" applyAlignment="1" applyProtection="1">
      <alignment horizontal="left" vertical="top" wrapText="1"/>
    </xf>
    <xf numFmtId="49" fontId="11" fillId="0" borderId="5" xfId="0" applyNumberFormat="1" applyFont="1" applyBorder="1" applyAlignment="1" applyProtection="1">
      <alignment horizontal="left" vertical="top" wrapText="1"/>
    </xf>
    <xf numFmtId="0" fontId="5" fillId="0" borderId="5" xfId="0" applyFont="1" applyBorder="1" applyAlignment="1">
      <alignment horizontal="left" vertical="top" wrapText="1"/>
    </xf>
    <xf numFmtId="49" fontId="10" fillId="0" borderId="5" xfId="55" applyNumberFormat="1" applyFont="1" applyBorder="1" applyAlignment="1" applyProtection="1">
      <alignment horizontal="left" vertical="top" wrapText="1"/>
    </xf>
    <xf numFmtId="0" fontId="10" fillId="0" borderId="5" xfId="55" applyFont="1" applyBorder="1" applyAlignment="1">
      <alignment horizontal="left" vertical="top" wrapText="1"/>
    </xf>
    <xf numFmtId="0" fontId="12" fillId="0" borderId="21" xfId="0" applyFont="1" applyBorder="1" applyAlignment="1">
      <alignment horizontal="left" wrapText="1"/>
    </xf>
    <xf numFmtId="0" fontId="12" fillId="0" borderId="23" xfId="0" applyFont="1" applyBorder="1" applyAlignment="1">
      <alignment horizontal="left" wrapText="1"/>
    </xf>
    <xf numFmtId="0" fontId="12" fillId="0" borderId="24" xfId="0" applyFont="1" applyBorder="1" applyAlignment="1">
      <alignment horizontal="left" wrapText="1"/>
    </xf>
    <xf numFmtId="1" fontId="46" fillId="0" borderId="0" xfId="0" applyNumberFormat="1" applyFont="1" applyAlignment="1" applyProtection="1">
      <alignment horizontal="center" vertical="center" wrapText="1"/>
      <protection locked="0"/>
    </xf>
    <xf numFmtId="49" fontId="5" fillId="0" borderId="5" xfId="0" applyNumberFormat="1" applyFont="1" applyBorder="1" applyAlignment="1" applyProtection="1">
      <alignment horizontal="center" vertical="center" wrapText="1"/>
    </xf>
    <xf numFmtId="0" fontId="5" fillId="0" borderId="5" xfId="0" applyFont="1" applyBorder="1" applyAlignment="1">
      <alignment vertical="center" wrapText="1"/>
    </xf>
    <xf numFmtId="49" fontId="16" fillId="0" borderId="5" xfId="0" applyNumberFormat="1" applyFont="1" applyBorder="1" applyAlignment="1" applyProtection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/>
    </xf>
  </cellXfs>
  <cellStyles count="339">
    <cellStyle name="br" xfId="25"/>
    <cellStyle name="br 2" xfId="74"/>
    <cellStyle name="col" xfId="24"/>
    <cellStyle name="col 2" xfId="73"/>
    <cellStyle name="style0" xfId="26"/>
    <cellStyle name="style0 2" xfId="75"/>
    <cellStyle name="style0 2 2" xfId="85"/>
    <cellStyle name="style0 3" xfId="61"/>
    <cellStyle name="td" xfId="27"/>
    <cellStyle name="td 2" xfId="76"/>
    <cellStyle name="td 2 2" xfId="84"/>
    <cellStyle name="td 3" xfId="93"/>
    <cellStyle name="tr" xfId="23"/>
    <cellStyle name="tr 2" xfId="72"/>
    <cellStyle name="xl100" xfId="83"/>
    <cellStyle name="xl101" xfId="80"/>
    <cellStyle name="xl102" xfId="82"/>
    <cellStyle name="xl103" xfId="81"/>
    <cellStyle name="xl104" xfId="92"/>
    <cellStyle name="xl105" xfId="87"/>
    <cellStyle name="xl106" xfId="91"/>
    <cellStyle name="xl107" xfId="90"/>
    <cellStyle name="xl108" xfId="88"/>
    <cellStyle name="xl109" xfId="89"/>
    <cellStyle name="xl110" xfId="94"/>
    <cellStyle name="xl111" xfId="95"/>
    <cellStyle name="xl112" xfId="96"/>
    <cellStyle name="xl113" xfId="97"/>
    <cellStyle name="xl114" xfId="98"/>
    <cellStyle name="xl115" xfId="99"/>
    <cellStyle name="xl116" xfId="100"/>
    <cellStyle name="xl117" xfId="101"/>
    <cellStyle name="xl118" xfId="102"/>
    <cellStyle name="xl119" xfId="103"/>
    <cellStyle name="xl120" xfId="104"/>
    <cellStyle name="xl121" xfId="105"/>
    <cellStyle name="xl122" xfId="106"/>
    <cellStyle name="xl123" xfId="107"/>
    <cellStyle name="xl124" xfId="108"/>
    <cellStyle name="xl125" xfId="109"/>
    <cellStyle name="xl126" xfId="110"/>
    <cellStyle name="xl127" xfId="111"/>
    <cellStyle name="xl128" xfId="112"/>
    <cellStyle name="xl129" xfId="113"/>
    <cellStyle name="xl130" xfId="114"/>
    <cellStyle name="xl131" xfId="115"/>
    <cellStyle name="xl132" xfId="116"/>
    <cellStyle name="xl133" xfId="117"/>
    <cellStyle name="xl134" xfId="118"/>
    <cellStyle name="xl135" xfId="119"/>
    <cellStyle name="xl136" xfId="120"/>
    <cellStyle name="xl137" xfId="121"/>
    <cellStyle name="xl138" xfId="122"/>
    <cellStyle name="xl139" xfId="123"/>
    <cellStyle name="xl140" xfId="124"/>
    <cellStyle name="xl141" xfId="125"/>
    <cellStyle name="xl142" xfId="126"/>
    <cellStyle name="xl143" xfId="127"/>
    <cellStyle name="xl144" xfId="128"/>
    <cellStyle name="xl145" xfId="129"/>
    <cellStyle name="xl146" xfId="130"/>
    <cellStyle name="xl147" xfId="131"/>
    <cellStyle name="xl148" xfId="132"/>
    <cellStyle name="xl149" xfId="133"/>
    <cellStyle name="xl150" xfId="134"/>
    <cellStyle name="xl151" xfId="135"/>
    <cellStyle name="xl152" xfId="136"/>
    <cellStyle name="xl153" xfId="137"/>
    <cellStyle name="xl154" xfId="138"/>
    <cellStyle name="xl155" xfId="139"/>
    <cellStyle name="xl156" xfId="140"/>
    <cellStyle name="xl157" xfId="141"/>
    <cellStyle name="xl158" xfId="142"/>
    <cellStyle name="xl159" xfId="143"/>
    <cellStyle name="xl160" xfId="144"/>
    <cellStyle name="xl161" xfId="145"/>
    <cellStyle name="xl162" xfId="146"/>
    <cellStyle name="xl163" xfId="147"/>
    <cellStyle name="xl164" xfId="148"/>
    <cellStyle name="xl165" xfId="149"/>
    <cellStyle name="xl166" xfId="150"/>
    <cellStyle name="xl167" xfId="151"/>
    <cellStyle name="xl168" xfId="152"/>
    <cellStyle name="xl169" xfId="153"/>
    <cellStyle name="xl170" xfId="154"/>
    <cellStyle name="xl171" xfId="155"/>
    <cellStyle name="xl172" xfId="156"/>
    <cellStyle name="xl173" xfId="157"/>
    <cellStyle name="xl174" xfId="158"/>
    <cellStyle name="xl175" xfId="159"/>
    <cellStyle name="xl176" xfId="160"/>
    <cellStyle name="xl177" xfId="161"/>
    <cellStyle name="xl178" xfId="162"/>
    <cellStyle name="xl179" xfId="163"/>
    <cellStyle name="xl180" xfId="164"/>
    <cellStyle name="xl181" xfId="165"/>
    <cellStyle name="xl182" xfId="166"/>
    <cellStyle name="xl183" xfId="167"/>
    <cellStyle name="xl184" xfId="168"/>
    <cellStyle name="xl185" xfId="169"/>
    <cellStyle name="xl186" xfId="170"/>
    <cellStyle name="xl187" xfId="171"/>
    <cellStyle name="xl188" xfId="172"/>
    <cellStyle name="xl189" xfId="173"/>
    <cellStyle name="xl190" xfId="174"/>
    <cellStyle name="xl191" xfId="175"/>
    <cellStyle name="xl192" xfId="176"/>
    <cellStyle name="xl193" xfId="177"/>
    <cellStyle name="xl194" xfId="178"/>
    <cellStyle name="xl195" xfId="179"/>
    <cellStyle name="xl196" xfId="180"/>
    <cellStyle name="xl197" xfId="181"/>
    <cellStyle name="xl198" xfId="182"/>
    <cellStyle name="xl199" xfId="183"/>
    <cellStyle name="xl200" xfId="184"/>
    <cellStyle name="xl201" xfId="185"/>
    <cellStyle name="xl202" xfId="186"/>
    <cellStyle name="xl203" xfId="187"/>
    <cellStyle name="xl204" xfId="188"/>
    <cellStyle name="xl21" xfId="28"/>
    <cellStyle name="xl21 2" xfId="77"/>
    <cellStyle name="xl21 2 2" xfId="190"/>
    <cellStyle name="xl21 3" xfId="189"/>
    <cellStyle name="xl22" xfId="6"/>
    <cellStyle name="xl22 2" xfId="192"/>
    <cellStyle name="xl22 3" xfId="191"/>
    <cellStyle name="xl23" xfId="14"/>
    <cellStyle name="xl23 2" xfId="194"/>
    <cellStyle name="xl23 3" xfId="193"/>
    <cellStyle name="xl24" xfId="2"/>
    <cellStyle name="xl24 2" xfId="196"/>
    <cellStyle name="xl24 3" xfId="195"/>
    <cellStyle name="xl25" xfId="7"/>
    <cellStyle name="xl25 2" xfId="65"/>
    <cellStyle name="xl25 2 2" xfId="198"/>
    <cellStyle name="xl25 3" xfId="197"/>
    <cellStyle name="xl26" xfId="16"/>
    <cellStyle name="xl26 2" xfId="68"/>
    <cellStyle name="xl26 2 2" xfId="200"/>
    <cellStyle name="xl26 3" xfId="199"/>
    <cellStyle name="xl27" xfId="8"/>
    <cellStyle name="xl27 2" xfId="69"/>
    <cellStyle name="xl27 2 2" xfId="202"/>
    <cellStyle name="xl27 3" xfId="201"/>
    <cellStyle name="xl28" xfId="9"/>
    <cellStyle name="xl28 2" xfId="78"/>
    <cellStyle name="xl28 2 2" xfId="204"/>
    <cellStyle name="xl28 3" xfId="203"/>
    <cellStyle name="xl29" xfId="10"/>
    <cellStyle name="xl29 2" xfId="70"/>
    <cellStyle name="xl29 2 2" xfId="206"/>
    <cellStyle name="xl29 3" xfId="205"/>
    <cellStyle name="xl30" xfId="12"/>
    <cellStyle name="xl30 2" xfId="57"/>
    <cellStyle name="xl30 2 2" xfId="208"/>
    <cellStyle name="xl30 3" xfId="207"/>
    <cellStyle name="xl31" xfId="11"/>
    <cellStyle name="xl31 2" xfId="62"/>
    <cellStyle name="xl31 2 2" xfId="210"/>
    <cellStyle name="xl31 3" xfId="209"/>
    <cellStyle name="xl32" xfId="19"/>
    <cellStyle name="xl32 2" xfId="79"/>
    <cellStyle name="xl32 2 2" xfId="212"/>
    <cellStyle name="xl32 3" xfId="211"/>
    <cellStyle name="xl33" xfId="20"/>
    <cellStyle name="xl33 2" xfId="71"/>
    <cellStyle name="xl33 2 2" xfId="214"/>
    <cellStyle name="xl33 3" xfId="213"/>
    <cellStyle name="xl34" xfId="29"/>
    <cellStyle name="xl34 2" xfId="58"/>
    <cellStyle name="xl34 2 2" xfId="216"/>
    <cellStyle name="xl34 3" xfId="215"/>
    <cellStyle name="xl35" xfId="21"/>
    <cellStyle name="xl35 2" xfId="59"/>
    <cellStyle name="xl35 2 2" xfId="218"/>
    <cellStyle name="xl35 3" xfId="217"/>
    <cellStyle name="xl36" xfId="1"/>
    <cellStyle name="xl36 2" xfId="60"/>
    <cellStyle name="xl36 2 2" xfId="220"/>
    <cellStyle name="xl36 3" xfId="219"/>
    <cellStyle name="xl37" xfId="13"/>
    <cellStyle name="xl37 2" xfId="64"/>
    <cellStyle name="xl37 2 2" xfId="222"/>
    <cellStyle name="xl37 3" xfId="221"/>
    <cellStyle name="xl38" xfId="30"/>
    <cellStyle name="xl38 2" xfId="66"/>
    <cellStyle name="xl38 2 2" xfId="224"/>
    <cellStyle name="xl38 3" xfId="223"/>
    <cellStyle name="xl39" xfId="22"/>
    <cellStyle name="xl39 2" xfId="67"/>
    <cellStyle name="xl39 2 2" xfId="226"/>
    <cellStyle name="xl39 3" xfId="225"/>
    <cellStyle name="xl40" xfId="3"/>
    <cellStyle name="xl40 2" xfId="228"/>
    <cellStyle name="xl40 3" xfId="227"/>
    <cellStyle name="xl41" xfId="4"/>
    <cellStyle name="xl41 2" xfId="230"/>
    <cellStyle name="xl41 3" xfId="229"/>
    <cellStyle name="xl42" xfId="5"/>
    <cellStyle name="xl42 2" xfId="232"/>
    <cellStyle name="xl42 3" xfId="231"/>
    <cellStyle name="xl43" xfId="31"/>
    <cellStyle name="xl43 2" xfId="234"/>
    <cellStyle name="xl43 3" xfId="233"/>
    <cellStyle name="xl44" xfId="15"/>
    <cellStyle name="xl44 2" xfId="236"/>
    <cellStyle name="xl44 3" xfId="235"/>
    <cellStyle name="xl45" xfId="17"/>
    <cellStyle name="xl45 2" xfId="238"/>
    <cellStyle name="xl45 3" xfId="237"/>
    <cellStyle name="xl46" xfId="18"/>
    <cellStyle name="xl46 2" xfId="240"/>
    <cellStyle name="xl46 3" xfId="239"/>
    <cellStyle name="xl47" xfId="35"/>
    <cellStyle name="xl47 2" xfId="242"/>
    <cellStyle name="xl47 3" xfId="241"/>
    <cellStyle name="xl48" xfId="36"/>
    <cellStyle name="xl48 2" xfId="244"/>
    <cellStyle name="xl48 3" xfId="243"/>
    <cellStyle name="xl49" xfId="37"/>
    <cellStyle name="xl49 2" xfId="246"/>
    <cellStyle name="xl49 3" xfId="245"/>
    <cellStyle name="xl50" xfId="38"/>
    <cellStyle name="xl50 2" xfId="248"/>
    <cellStyle name="xl50 3" xfId="247"/>
    <cellStyle name="xl51" xfId="39"/>
    <cellStyle name="xl51 2" xfId="250"/>
    <cellStyle name="xl51 3" xfId="249"/>
    <cellStyle name="xl52" xfId="40"/>
    <cellStyle name="xl52 2" xfId="252"/>
    <cellStyle name="xl52 3" xfId="251"/>
    <cellStyle name="xl53" xfId="41"/>
    <cellStyle name="xl53 2" xfId="254"/>
    <cellStyle name="xl53 3" xfId="253"/>
    <cellStyle name="xl54" xfId="47"/>
    <cellStyle name="xl54 2" xfId="256"/>
    <cellStyle name="xl54 3" xfId="255"/>
    <cellStyle name="xl55" xfId="45"/>
    <cellStyle name="xl55 2" xfId="258"/>
    <cellStyle name="xl55 3" xfId="257"/>
    <cellStyle name="xl56" xfId="46"/>
    <cellStyle name="xl56 2" xfId="260"/>
    <cellStyle name="xl56 3" xfId="259"/>
    <cellStyle name="xl57" xfId="32"/>
    <cellStyle name="xl57 2" xfId="262"/>
    <cellStyle name="xl57 3" xfId="261"/>
    <cellStyle name="xl58" xfId="33"/>
    <cellStyle name="xl58 2" xfId="264"/>
    <cellStyle name="xl58 3" xfId="263"/>
    <cellStyle name="xl59" xfId="34"/>
    <cellStyle name="xl59 2" xfId="266"/>
    <cellStyle name="xl59 3" xfId="265"/>
    <cellStyle name="xl60" xfId="267"/>
    <cellStyle name="xl60 2" xfId="268"/>
    <cellStyle name="xl61" xfId="42"/>
    <cellStyle name="xl61 2" xfId="270"/>
    <cellStyle name="xl61 3" xfId="269"/>
    <cellStyle name="xl62" xfId="271"/>
    <cellStyle name="xl62 2" xfId="272"/>
    <cellStyle name="xl63" xfId="52"/>
    <cellStyle name="xl63 2" xfId="274"/>
    <cellStyle name="xl63 3" xfId="273"/>
    <cellStyle name="xl64" xfId="43"/>
    <cellStyle name="xl64 2" xfId="276"/>
    <cellStyle name="xl64 3" xfId="275"/>
    <cellStyle name="xl65" xfId="44"/>
    <cellStyle name="xl65 2" xfId="278"/>
    <cellStyle name="xl65 3" xfId="277"/>
    <cellStyle name="xl66" xfId="53"/>
    <cellStyle name="xl66 2" xfId="280"/>
    <cellStyle name="xl66 3" xfId="279"/>
    <cellStyle name="xl67" xfId="281"/>
    <cellStyle name="xl67 2" xfId="282"/>
    <cellStyle name="xl68" xfId="48"/>
    <cellStyle name="xl68 2" xfId="284"/>
    <cellStyle name="xl68 3" xfId="283"/>
    <cellStyle name="xl69" xfId="50"/>
    <cellStyle name="xl69 2" xfId="286"/>
    <cellStyle name="xl69 3" xfId="285"/>
    <cellStyle name="xl70" xfId="51"/>
    <cellStyle name="xl70 2" xfId="288"/>
    <cellStyle name="xl70 3" xfId="287"/>
    <cellStyle name="xl71" xfId="49"/>
    <cellStyle name="xl71 2" xfId="290"/>
    <cellStyle name="xl71 3" xfId="289"/>
    <cellStyle name="xl72" xfId="291"/>
    <cellStyle name="xl72 2" xfId="292"/>
    <cellStyle name="xl73" xfId="293"/>
    <cellStyle name="xl73 2" xfId="294"/>
    <cellStyle name="xl74" xfId="295"/>
    <cellStyle name="xl74 2" xfId="296"/>
    <cellStyle name="xl75" xfId="297"/>
    <cellStyle name="xl75 2" xfId="298"/>
    <cellStyle name="xl76" xfId="299"/>
    <cellStyle name="xl76 2" xfId="300"/>
    <cellStyle name="xl77" xfId="301"/>
    <cellStyle name="xl77 2" xfId="302"/>
    <cellStyle name="xl78" xfId="303"/>
    <cellStyle name="xl78 2" xfId="304"/>
    <cellStyle name="xl79" xfId="305"/>
    <cellStyle name="xl79 2" xfId="306"/>
    <cellStyle name="xl80" xfId="307"/>
    <cellStyle name="xl80 2" xfId="308"/>
    <cellStyle name="xl81" xfId="309"/>
    <cellStyle name="xl81 2" xfId="310"/>
    <cellStyle name="xl82" xfId="311"/>
    <cellStyle name="xl82 2" xfId="312"/>
    <cellStyle name="xl83" xfId="313"/>
    <cellStyle name="xl83 2" xfId="314"/>
    <cellStyle name="xl84" xfId="315"/>
    <cellStyle name="xl84 2" xfId="316"/>
    <cellStyle name="xl85" xfId="317"/>
    <cellStyle name="xl85 2" xfId="318"/>
    <cellStyle name="xl86" xfId="319"/>
    <cellStyle name="xl86 2" xfId="320"/>
    <cellStyle name="xl87" xfId="321"/>
    <cellStyle name="xl87 2" xfId="322"/>
    <cellStyle name="xl88" xfId="323"/>
    <cellStyle name="xl88 2" xfId="324"/>
    <cellStyle name="xl89" xfId="325"/>
    <cellStyle name="xl89 2" xfId="326"/>
    <cellStyle name="xl90" xfId="327"/>
    <cellStyle name="xl90 2" xfId="328"/>
    <cellStyle name="xl91" xfId="329"/>
    <cellStyle name="xl92" xfId="330"/>
    <cellStyle name="xl93" xfId="331"/>
    <cellStyle name="xl94" xfId="332"/>
    <cellStyle name="xl95" xfId="333"/>
    <cellStyle name="xl96" xfId="334"/>
    <cellStyle name="xl97" xfId="335"/>
    <cellStyle name="xl98" xfId="336"/>
    <cellStyle name="xl99" xfId="337"/>
    <cellStyle name="Обычный" xfId="0" builtinId="0"/>
    <cellStyle name="Обычный 2" xfId="56"/>
    <cellStyle name="Обычный 2 2" xfId="338"/>
    <cellStyle name="Обычный 3" xfId="63"/>
    <cellStyle name="Обычный 4" xfId="86"/>
    <cellStyle name="Обычный_Книга1" xfId="55"/>
    <cellStyle name="Финансовый" xfId="54" builtinId="3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0"/>
  <sheetViews>
    <sheetView tabSelected="1" zoomScaleNormal="100" workbookViewId="0">
      <selection activeCell="F10" sqref="F10"/>
    </sheetView>
  </sheetViews>
  <sheetFormatPr defaultRowHeight="15.75" x14ac:dyDescent="0.25"/>
  <cols>
    <col min="1" max="1" width="72.5703125" style="14" customWidth="1"/>
    <col min="2" max="2" width="21" style="14" customWidth="1"/>
    <col min="3" max="3" width="16.28515625" style="22" customWidth="1"/>
    <col min="4" max="4" width="18.7109375" style="22" customWidth="1"/>
    <col min="5" max="16384" width="9.140625" style="14"/>
  </cols>
  <sheetData>
    <row r="1" spans="1:4" ht="55.5" customHeight="1" x14ac:dyDescent="0.25">
      <c r="A1" s="18"/>
      <c r="B1" s="140" t="s">
        <v>258</v>
      </c>
      <c r="C1" s="140"/>
      <c r="D1" s="140"/>
    </row>
    <row r="2" spans="1:4" ht="32.25" customHeight="1" x14ac:dyDescent="0.25">
      <c r="A2" s="141" t="s">
        <v>451</v>
      </c>
      <c r="B2" s="141"/>
      <c r="C2" s="141"/>
      <c r="D2" s="141"/>
    </row>
    <row r="3" spans="1:4" ht="15" customHeight="1" x14ac:dyDescent="0.25">
      <c r="A3" s="21"/>
      <c r="D3" s="21" t="s">
        <v>8</v>
      </c>
    </row>
    <row r="4" spans="1:4" x14ac:dyDescent="0.25">
      <c r="A4" s="142" t="s">
        <v>0</v>
      </c>
      <c r="B4" s="142" t="s">
        <v>24</v>
      </c>
      <c r="C4" s="144" t="s">
        <v>262</v>
      </c>
      <c r="D4" s="23" t="s">
        <v>7</v>
      </c>
    </row>
    <row r="5" spans="1:4" ht="30.75" customHeight="1" x14ac:dyDescent="0.25">
      <c r="A5" s="143"/>
      <c r="B5" s="143"/>
      <c r="C5" s="145"/>
      <c r="D5" s="24" t="s">
        <v>143</v>
      </c>
    </row>
    <row r="6" spans="1:4" ht="84.75" customHeight="1" x14ac:dyDescent="0.25">
      <c r="A6" s="25" t="s">
        <v>82</v>
      </c>
      <c r="B6" s="26" t="s">
        <v>81</v>
      </c>
      <c r="C6" s="27">
        <v>510000</v>
      </c>
      <c r="D6" s="27">
        <v>319494</v>
      </c>
    </row>
    <row r="7" spans="1:4" ht="80.25" customHeight="1" x14ac:dyDescent="0.25">
      <c r="A7" s="25" t="s">
        <v>84</v>
      </c>
      <c r="B7" s="26" t="s">
        <v>83</v>
      </c>
      <c r="C7" s="27">
        <v>432000</v>
      </c>
      <c r="D7" s="27">
        <v>374991.9</v>
      </c>
    </row>
    <row r="8" spans="1:4" ht="65.25" customHeight="1" x14ac:dyDescent="0.25">
      <c r="A8" s="25" t="s">
        <v>86</v>
      </c>
      <c r="B8" s="26" t="s">
        <v>85</v>
      </c>
      <c r="C8" s="27">
        <v>2800000</v>
      </c>
      <c r="D8" s="27">
        <v>2191355.02</v>
      </c>
    </row>
    <row r="9" spans="1:4" ht="84.75" customHeight="1" x14ac:dyDescent="0.25">
      <c r="A9" s="25" t="s">
        <v>90</v>
      </c>
      <c r="B9" s="26" t="s">
        <v>89</v>
      </c>
      <c r="C9" s="27">
        <v>250000</v>
      </c>
      <c r="D9" s="27">
        <v>251534.11</v>
      </c>
    </row>
    <row r="10" spans="1:4" ht="31.5" x14ac:dyDescent="0.25">
      <c r="A10" s="25" t="s">
        <v>96</v>
      </c>
      <c r="B10" s="26" t="s">
        <v>95</v>
      </c>
      <c r="C10" s="27">
        <v>1700000</v>
      </c>
      <c r="D10" s="27">
        <v>906142.81</v>
      </c>
    </row>
    <row r="11" spans="1:4" ht="31.5" x14ac:dyDescent="0.25">
      <c r="A11" s="25" t="s">
        <v>100</v>
      </c>
      <c r="B11" s="26" t="s">
        <v>99</v>
      </c>
      <c r="C11" s="27">
        <v>40000</v>
      </c>
      <c r="D11" s="27">
        <v>37431.360000000001</v>
      </c>
    </row>
    <row r="12" spans="1:4" ht="47.25" x14ac:dyDescent="0.25">
      <c r="A12" s="25" t="s">
        <v>106</v>
      </c>
      <c r="B12" s="26" t="s">
        <v>105</v>
      </c>
      <c r="C12" s="27">
        <v>30000</v>
      </c>
      <c r="D12" s="27">
        <v>626285.82999999996</v>
      </c>
    </row>
    <row r="13" spans="1:4" ht="53.25" customHeight="1" x14ac:dyDescent="0.25">
      <c r="A13" s="25" t="s">
        <v>108</v>
      </c>
      <c r="B13" s="26" t="s">
        <v>107</v>
      </c>
      <c r="C13" s="27">
        <v>50000</v>
      </c>
      <c r="D13" s="27">
        <v>0</v>
      </c>
    </row>
    <row r="14" spans="1:4" ht="68.25" customHeight="1" x14ac:dyDescent="0.25">
      <c r="A14" s="25" t="s">
        <v>114</v>
      </c>
      <c r="B14" s="26" t="s">
        <v>113</v>
      </c>
      <c r="C14" s="27">
        <v>30000</v>
      </c>
      <c r="D14" s="27">
        <v>0</v>
      </c>
    </row>
    <row r="15" spans="1:4" ht="31.5" x14ac:dyDescent="0.25">
      <c r="A15" s="25" t="s">
        <v>156</v>
      </c>
      <c r="B15" s="26" t="s">
        <v>155</v>
      </c>
      <c r="C15" s="27">
        <v>0</v>
      </c>
      <c r="D15" s="27">
        <v>-8189</v>
      </c>
    </row>
    <row r="16" spans="1:4" x14ac:dyDescent="0.25">
      <c r="A16" s="25" t="s">
        <v>160</v>
      </c>
      <c r="B16" s="26" t="s">
        <v>159</v>
      </c>
      <c r="C16" s="27">
        <v>0</v>
      </c>
      <c r="D16" s="27">
        <v>5000</v>
      </c>
    </row>
    <row r="17" spans="1:4" ht="31.5" x14ac:dyDescent="0.25">
      <c r="A17" s="25" t="s">
        <v>120</v>
      </c>
      <c r="B17" s="26" t="s">
        <v>119</v>
      </c>
      <c r="C17" s="27">
        <v>175000</v>
      </c>
      <c r="D17" s="27">
        <v>180000</v>
      </c>
    </row>
    <row r="18" spans="1:4" ht="31.5" x14ac:dyDescent="0.25">
      <c r="A18" s="25" t="s">
        <v>128</v>
      </c>
      <c r="B18" s="26" t="s">
        <v>127</v>
      </c>
      <c r="C18" s="27">
        <v>12500000</v>
      </c>
      <c r="D18" s="27">
        <v>9300000</v>
      </c>
    </row>
    <row r="19" spans="1:4" ht="47.25" x14ac:dyDescent="0.25">
      <c r="A19" s="25" t="s">
        <v>132</v>
      </c>
      <c r="B19" s="26" t="s">
        <v>131</v>
      </c>
      <c r="C19" s="27">
        <v>609336</v>
      </c>
      <c r="D19" s="27">
        <v>406224</v>
      </c>
    </row>
    <row r="20" spans="1:4" ht="31.5" x14ac:dyDescent="0.25">
      <c r="A20" s="25" t="s">
        <v>134</v>
      </c>
      <c r="B20" s="26" t="s">
        <v>133</v>
      </c>
      <c r="C20" s="27">
        <v>5189286.5</v>
      </c>
      <c r="D20" s="27">
        <v>5189286.5</v>
      </c>
    </row>
    <row r="21" spans="1:4" ht="55.5" customHeight="1" x14ac:dyDescent="0.25">
      <c r="A21" s="25" t="s">
        <v>240</v>
      </c>
      <c r="B21" s="26" t="s">
        <v>242</v>
      </c>
      <c r="C21" s="27">
        <v>2000000</v>
      </c>
      <c r="D21" s="27">
        <v>2000000</v>
      </c>
    </row>
    <row r="22" spans="1:4" ht="47.25" x14ac:dyDescent="0.25">
      <c r="A22" s="25" t="s">
        <v>138</v>
      </c>
      <c r="B22" s="26" t="s">
        <v>137</v>
      </c>
      <c r="C22" s="27">
        <v>1377660</v>
      </c>
      <c r="D22" s="27">
        <v>1034785.51</v>
      </c>
    </row>
    <row r="23" spans="1:4" ht="47.25" x14ac:dyDescent="0.25">
      <c r="A23" s="28" t="s">
        <v>247</v>
      </c>
      <c r="B23" s="29" t="s">
        <v>248</v>
      </c>
      <c r="C23" s="27">
        <v>133316.70000000001</v>
      </c>
      <c r="D23" s="27"/>
    </row>
    <row r="24" spans="1:4" ht="67.5" customHeight="1" x14ac:dyDescent="0.25">
      <c r="A24" s="25" t="s">
        <v>259</v>
      </c>
      <c r="B24" s="29" t="s">
        <v>243</v>
      </c>
      <c r="C24" s="27">
        <v>3000104</v>
      </c>
      <c r="D24" s="27">
        <v>1500104</v>
      </c>
    </row>
    <row r="25" spans="1:4" ht="67.5" customHeight="1" x14ac:dyDescent="0.25">
      <c r="A25" s="25" t="s">
        <v>260</v>
      </c>
      <c r="B25" s="29" t="s">
        <v>245</v>
      </c>
      <c r="C25" s="27">
        <v>700000</v>
      </c>
      <c r="D25" s="27">
        <v>700000</v>
      </c>
    </row>
    <row r="26" spans="1:4" ht="87" customHeight="1" x14ac:dyDescent="0.25">
      <c r="A26" s="25" t="s">
        <v>261</v>
      </c>
      <c r="B26" s="29" t="s">
        <v>252</v>
      </c>
      <c r="C26" s="27">
        <v>14243786</v>
      </c>
      <c r="D26" s="27">
        <v>13693785.92</v>
      </c>
    </row>
    <row r="27" spans="1:4" ht="129.75" customHeight="1" x14ac:dyDescent="0.25">
      <c r="A27" s="25" t="s">
        <v>142</v>
      </c>
      <c r="B27" s="26" t="s">
        <v>141</v>
      </c>
      <c r="C27" s="27">
        <v>2650573.36</v>
      </c>
      <c r="D27" s="27">
        <v>2650573.36</v>
      </c>
    </row>
    <row r="28" spans="1:4" ht="65.25" customHeight="1" x14ac:dyDescent="0.25">
      <c r="A28" s="25" t="s">
        <v>32</v>
      </c>
      <c r="B28" s="26" t="s">
        <v>31</v>
      </c>
      <c r="C28" s="27">
        <v>10700000.619999999</v>
      </c>
      <c r="D28" s="27">
        <v>9685643.0399999991</v>
      </c>
    </row>
    <row r="29" spans="1:4" ht="97.5" customHeight="1" x14ac:dyDescent="0.25">
      <c r="A29" s="25" t="s">
        <v>34</v>
      </c>
      <c r="B29" s="26" t="s">
        <v>33</v>
      </c>
      <c r="C29" s="27">
        <v>30000</v>
      </c>
      <c r="D29" s="27">
        <v>43667.9</v>
      </c>
    </row>
    <row r="30" spans="1:4" ht="96" customHeight="1" x14ac:dyDescent="0.25">
      <c r="A30" s="25" t="s">
        <v>145</v>
      </c>
      <c r="B30" s="26" t="s">
        <v>144</v>
      </c>
      <c r="C30" s="27">
        <v>0</v>
      </c>
      <c r="D30" s="27">
        <v>328.81</v>
      </c>
    </row>
    <row r="31" spans="1:4" ht="47.25" x14ac:dyDescent="0.25">
      <c r="A31" s="25" t="s">
        <v>36</v>
      </c>
      <c r="B31" s="26" t="s">
        <v>35</v>
      </c>
      <c r="C31" s="27">
        <v>326800</v>
      </c>
      <c r="D31" s="27">
        <v>273741.28999999998</v>
      </c>
    </row>
    <row r="32" spans="1:4" ht="47.25" x14ac:dyDescent="0.25">
      <c r="A32" s="25" t="s">
        <v>38</v>
      </c>
      <c r="B32" s="26" t="s">
        <v>37</v>
      </c>
      <c r="C32" s="27">
        <v>0</v>
      </c>
      <c r="D32" s="27">
        <v>1169.1500000000001</v>
      </c>
    </row>
    <row r="33" spans="1:4" ht="47.25" x14ac:dyDescent="0.25">
      <c r="A33" s="25" t="s">
        <v>40</v>
      </c>
      <c r="B33" s="26" t="s">
        <v>39</v>
      </c>
      <c r="C33" s="27">
        <v>2219700</v>
      </c>
      <c r="D33" s="27">
        <v>184972.14</v>
      </c>
    </row>
    <row r="34" spans="1:4" ht="47.25" x14ac:dyDescent="0.25">
      <c r="A34" s="25" t="s">
        <v>42</v>
      </c>
      <c r="B34" s="26" t="s">
        <v>41</v>
      </c>
      <c r="C34" s="27">
        <v>338200</v>
      </c>
      <c r="D34" s="27">
        <v>135517</v>
      </c>
    </row>
    <row r="35" spans="1:4" ht="81.75" customHeight="1" x14ac:dyDescent="0.25">
      <c r="A35" s="25" t="s">
        <v>44</v>
      </c>
      <c r="B35" s="26" t="s">
        <v>43</v>
      </c>
      <c r="C35" s="27">
        <v>2318600</v>
      </c>
      <c r="D35" s="27">
        <v>361672.92</v>
      </c>
    </row>
    <row r="36" spans="1:4" ht="255" customHeight="1" x14ac:dyDescent="0.25">
      <c r="A36" s="25" t="s">
        <v>147</v>
      </c>
      <c r="B36" s="26" t="s">
        <v>146</v>
      </c>
      <c r="C36" s="27">
        <v>0</v>
      </c>
      <c r="D36" s="27">
        <v>233740.56</v>
      </c>
    </row>
    <row r="37" spans="1:4" ht="253.5" customHeight="1" x14ac:dyDescent="0.25">
      <c r="A37" s="25" t="s">
        <v>149</v>
      </c>
      <c r="B37" s="26" t="s">
        <v>148</v>
      </c>
      <c r="C37" s="27">
        <v>0</v>
      </c>
      <c r="D37" s="27">
        <v>420000</v>
      </c>
    </row>
    <row r="38" spans="1:4" ht="254.25" customHeight="1" x14ac:dyDescent="0.25">
      <c r="A38" s="25" t="s">
        <v>238</v>
      </c>
      <c r="B38" s="26">
        <v>1.8210102170011001E+19</v>
      </c>
      <c r="C38" s="27">
        <v>0</v>
      </c>
      <c r="D38" s="27">
        <v>808580.7</v>
      </c>
    </row>
    <row r="39" spans="1:4" ht="116.25" customHeight="1" x14ac:dyDescent="0.25">
      <c r="A39" s="25" t="s">
        <v>50</v>
      </c>
      <c r="B39" s="26" t="s">
        <v>49</v>
      </c>
      <c r="C39" s="27">
        <v>358999.16</v>
      </c>
      <c r="D39" s="27">
        <v>258628.87</v>
      </c>
    </row>
    <row r="40" spans="1:4" ht="115.5" customHeight="1" x14ac:dyDescent="0.25">
      <c r="A40" s="25" t="s">
        <v>52</v>
      </c>
      <c r="B40" s="26" t="s">
        <v>51</v>
      </c>
      <c r="C40" s="27">
        <v>2075</v>
      </c>
      <c r="D40" s="27">
        <v>1510.33</v>
      </c>
    </row>
    <row r="41" spans="1:4" ht="111.75" customHeight="1" x14ac:dyDescent="0.25">
      <c r="A41" s="25" t="s">
        <v>54</v>
      </c>
      <c r="B41" s="26" t="s">
        <v>53</v>
      </c>
      <c r="C41" s="27">
        <v>377031</v>
      </c>
      <c r="D41" s="27">
        <v>277242.90999999997</v>
      </c>
    </row>
    <row r="42" spans="1:4" ht="99.75" customHeight="1" x14ac:dyDescent="0.25">
      <c r="A42" s="25" t="s">
        <v>56</v>
      </c>
      <c r="B42" s="26" t="s">
        <v>55</v>
      </c>
      <c r="C42" s="27">
        <v>-46432</v>
      </c>
      <c r="D42" s="27">
        <v>-26340.38</v>
      </c>
    </row>
    <row r="43" spans="1:4" ht="31.5" x14ac:dyDescent="0.25">
      <c r="A43" s="25" t="s">
        <v>62</v>
      </c>
      <c r="B43" s="26" t="s">
        <v>61</v>
      </c>
      <c r="C43" s="27">
        <v>17500000</v>
      </c>
      <c r="D43" s="27">
        <v>13786396.85</v>
      </c>
    </row>
    <row r="44" spans="1:4" ht="33" customHeight="1" x14ac:dyDescent="0.25">
      <c r="A44" s="25" t="s">
        <v>64</v>
      </c>
      <c r="B44" s="26" t="s">
        <v>150</v>
      </c>
      <c r="C44" s="27">
        <v>0</v>
      </c>
      <c r="D44" s="27">
        <v>413.6</v>
      </c>
    </row>
    <row r="45" spans="1:4" ht="47.25" x14ac:dyDescent="0.25">
      <c r="A45" s="25" t="s">
        <v>152</v>
      </c>
      <c r="B45" s="26" t="s">
        <v>151</v>
      </c>
      <c r="C45" s="27">
        <v>0</v>
      </c>
      <c r="D45" s="27">
        <v>-674.54</v>
      </c>
    </row>
    <row r="46" spans="1:4" ht="33.75" customHeight="1" x14ac:dyDescent="0.25">
      <c r="A46" s="25" t="s">
        <v>64</v>
      </c>
      <c r="B46" s="26" t="s">
        <v>63</v>
      </c>
      <c r="C46" s="27">
        <v>12500000</v>
      </c>
      <c r="D46" s="27">
        <v>4421621.8099999996</v>
      </c>
    </row>
    <row r="47" spans="1:4" ht="47.25" x14ac:dyDescent="0.25">
      <c r="A47" s="25" t="s">
        <v>70</v>
      </c>
      <c r="B47" s="26" t="s">
        <v>69</v>
      </c>
      <c r="C47" s="27">
        <v>3550000</v>
      </c>
      <c r="D47" s="27">
        <v>2164344.23</v>
      </c>
    </row>
    <row r="48" spans="1:4" ht="31.5" x14ac:dyDescent="0.25">
      <c r="A48" s="25" t="s">
        <v>74</v>
      </c>
      <c r="B48" s="26" t="s">
        <v>73</v>
      </c>
      <c r="C48" s="27">
        <v>3000000</v>
      </c>
      <c r="D48" s="27">
        <v>1486614.5</v>
      </c>
    </row>
    <row r="49" spans="1:4" ht="31.5" x14ac:dyDescent="0.25">
      <c r="A49" s="25" t="s">
        <v>76</v>
      </c>
      <c r="B49" s="26" t="s">
        <v>75</v>
      </c>
      <c r="C49" s="27">
        <v>605000</v>
      </c>
      <c r="D49" s="27">
        <v>207727.34</v>
      </c>
    </row>
    <row r="50" spans="1:4" x14ac:dyDescent="0.25">
      <c r="A50" s="139" t="s">
        <v>143</v>
      </c>
      <c r="B50" s="139"/>
      <c r="C50" s="30">
        <f>SUM(C6:C49)</f>
        <v>102201036.34</v>
      </c>
      <c r="D50" s="30">
        <f>SUM(D6:D49)</f>
        <v>76085324.349999994</v>
      </c>
    </row>
  </sheetData>
  <mergeCells count="6">
    <mergeCell ref="A50:B50"/>
    <mergeCell ref="B1:D1"/>
    <mergeCell ref="A2:D2"/>
    <mergeCell ref="A4:A5"/>
    <mergeCell ref="B4:B5"/>
    <mergeCell ref="C4:C5"/>
  </mergeCells>
  <pageMargins left="0.51181102362204722" right="0.31496062992125984" top="0.35433070866141736" bottom="0.35433070866141736" header="0" footer="0"/>
  <pageSetup paperSize="9" scale="7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2"/>
  <sheetViews>
    <sheetView zoomScaleNormal="100" workbookViewId="0">
      <selection activeCell="H9" sqref="H9"/>
    </sheetView>
  </sheetViews>
  <sheetFormatPr defaultRowHeight="15.75" x14ac:dyDescent="0.25"/>
  <cols>
    <col min="1" max="1" width="62.7109375" style="14" customWidth="1"/>
    <col min="2" max="2" width="23.140625" style="14" customWidth="1"/>
    <col min="3" max="3" width="17.85546875" style="22" customWidth="1"/>
    <col min="4" max="4" width="19.5703125" style="22" customWidth="1"/>
    <col min="5" max="5" width="11.85546875" style="14" customWidth="1"/>
    <col min="6" max="16384" width="9.140625" style="14"/>
  </cols>
  <sheetData>
    <row r="1" spans="1:5" ht="57.75" customHeight="1" x14ac:dyDescent="0.25">
      <c r="A1" s="18"/>
      <c r="B1" s="140" t="s">
        <v>257</v>
      </c>
      <c r="C1" s="140"/>
      <c r="D1" s="140"/>
    </row>
    <row r="2" spans="1:5" ht="32.25" customHeight="1" x14ac:dyDescent="0.25">
      <c r="A2" s="146" t="s">
        <v>477</v>
      </c>
      <c r="B2" s="146"/>
      <c r="C2" s="146"/>
      <c r="D2" s="146"/>
    </row>
    <row r="3" spans="1:5" ht="15" customHeight="1" x14ac:dyDescent="0.25">
      <c r="A3" s="21"/>
      <c r="D3" s="21" t="s">
        <v>8</v>
      </c>
    </row>
    <row r="4" spans="1:5" x14ac:dyDescent="0.25">
      <c r="A4" s="142" t="s">
        <v>0</v>
      </c>
      <c r="B4" s="142" t="s">
        <v>24</v>
      </c>
      <c r="C4" s="144" t="s">
        <v>262</v>
      </c>
      <c r="D4" s="23" t="s">
        <v>7</v>
      </c>
    </row>
    <row r="5" spans="1:5" ht="14.25" customHeight="1" x14ac:dyDescent="0.25">
      <c r="A5" s="143"/>
      <c r="B5" s="143"/>
      <c r="C5" s="145"/>
      <c r="D5" s="24" t="s">
        <v>143</v>
      </c>
    </row>
    <row r="6" spans="1:5" x14ac:dyDescent="0.25">
      <c r="A6" s="25" t="s">
        <v>26</v>
      </c>
      <c r="B6" s="26" t="s">
        <v>25</v>
      </c>
      <c r="C6" s="27">
        <f>C7+C20+C26+C32+C38+C45+C50+C57+C54</f>
        <v>59796973.780000001</v>
      </c>
      <c r="D6" s="27">
        <f>D7+D20+D26+D32+D38+D45+D50+D57+D54</f>
        <v>39610565.060000002</v>
      </c>
    </row>
    <row r="7" spans="1:5" x14ac:dyDescent="0.25">
      <c r="A7" s="25" t="s">
        <v>28</v>
      </c>
      <c r="B7" s="26" t="s">
        <v>27</v>
      </c>
      <c r="C7" s="27">
        <f>C8</f>
        <v>15933300.619999999</v>
      </c>
      <c r="D7" s="27">
        <f>D8</f>
        <v>12149033.51</v>
      </c>
    </row>
    <row r="8" spans="1:5" x14ac:dyDescent="0.25">
      <c r="A8" s="25" t="s">
        <v>30</v>
      </c>
      <c r="B8" s="26" t="s">
        <v>29</v>
      </c>
      <c r="C8" s="27">
        <f>C9+C10+C11+C12+C13+C14+C15+C16+C17+C18+C19</f>
        <v>15933300.619999999</v>
      </c>
      <c r="D8" s="27">
        <f>D9+D10+D11+D12+D13+D14+D15+D16+D17+D18+D19</f>
        <v>12149033.51</v>
      </c>
      <c r="E8" s="17"/>
    </row>
    <row r="9" spans="1:5" ht="84" customHeight="1" x14ac:dyDescent="0.25">
      <c r="A9" s="25" t="s">
        <v>32</v>
      </c>
      <c r="B9" s="26" t="s">
        <v>31</v>
      </c>
      <c r="C9" s="27">
        <v>10700000.619999999</v>
      </c>
      <c r="D9" s="27">
        <v>9685643.0399999991</v>
      </c>
    </row>
    <row r="10" spans="1:5" ht="117.75" customHeight="1" x14ac:dyDescent="0.25">
      <c r="A10" s="25" t="s">
        <v>34</v>
      </c>
      <c r="B10" s="26" t="s">
        <v>33</v>
      </c>
      <c r="C10" s="27">
        <v>30000</v>
      </c>
      <c r="D10" s="27">
        <v>43667.9</v>
      </c>
    </row>
    <row r="11" spans="1:5" ht="110.25" customHeight="1" x14ac:dyDescent="0.25">
      <c r="A11" s="25" t="s">
        <v>145</v>
      </c>
      <c r="B11" s="26" t="s">
        <v>144</v>
      </c>
      <c r="C11" s="27">
        <v>0</v>
      </c>
      <c r="D11" s="27">
        <v>328.81</v>
      </c>
    </row>
    <row r="12" spans="1:5" ht="47.25" x14ac:dyDescent="0.25">
      <c r="A12" s="25" t="s">
        <v>36</v>
      </c>
      <c r="B12" s="26" t="s">
        <v>35</v>
      </c>
      <c r="C12" s="27">
        <v>326800</v>
      </c>
      <c r="D12" s="27">
        <v>273741.28999999998</v>
      </c>
    </row>
    <row r="13" spans="1:5" ht="47.25" x14ac:dyDescent="0.25">
      <c r="A13" s="25" t="s">
        <v>38</v>
      </c>
      <c r="B13" s="26" t="s">
        <v>37</v>
      </c>
      <c r="C13" s="27">
        <v>0</v>
      </c>
      <c r="D13" s="27">
        <v>1169.1500000000001</v>
      </c>
    </row>
    <row r="14" spans="1:5" ht="47.25" x14ac:dyDescent="0.25">
      <c r="A14" s="25" t="s">
        <v>40</v>
      </c>
      <c r="B14" s="26" t="s">
        <v>39</v>
      </c>
      <c r="C14" s="27">
        <v>2219700</v>
      </c>
      <c r="D14" s="27">
        <v>184972.14</v>
      </c>
    </row>
    <row r="15" spans="1:5" ht="63" x14ac:dyDescent="0.25">
      <c r="A15" s="25" t="s">
        <v>42</v>
      </c>
      <c r="B15" s="26" t="s">
        <v>41</v>
      </c>
      <c r="C15" s="27">
        <v>338200</v>
      </c>
      <c r="D15" s="27">
        <v>135517</v>
      </c>
    </row>
    <row r="16" spans="1:5" ht="94.5" x14ac:dyDescent="0.25">
      <c r="A16" s="25" t="s">
        <v>44</v>
      </c>
      <c r="B16" s="26" t="s">
        <v>43</v>
      </c>
      <c r="C16" s="27">
        <v>2318600</v>
      </c>
      <c r="D16" s="27">
        <v>361672.92</v>
      </c>
    </row>
    <row r="17" spans="1:4" ht="306.75" customHeight="1" x14ac:dyDescent="0.25">
      <c r="A17" s="25" t="s">
        <v>147</v>
      </c>
      <c r="B17" s="26" t="s">
        <v>146</v>
      </c>
      <c r="C17" s="27">
        <v>0</v>
      </c>
      <c r="D17" s="27">
        <v>233740.56</v>
      </c>
    </row>
    <row r="18" spans="1:4" ht="299.25" x14ac:dyDescent="0.25">
      <c r="A18" s="25" t="s">
        <v>149</v>
      </c>
      <c r="B18" s="26" t="s">
        <v>148</v>
      </c>
      <c r="C18" s="27">
        <v>0</v>
      </c>
      <c r="D18" s="27">
        <v>420000</v>
      </c>
    </row>
    <row r="19" spans="1:4" ht="299.25" x14ac:dyDescent="0.25">
      <c r="A19" s="25" t="s">
        <v>238</v>
      </c>
      <c r="B19" s="26">
        <v>1.8210102170011001E+19</v>
      </c>
      <c r="C19" s="27">
        <v>0</v>
      </c>
      <c r="D19" s="27">
        <v>808580.7</v>
      </c>
    </row>
    <row r="20" spans="1:4" ht="47.25" x14ac:dyDescent="0.25">
      <c r="A20" s="25" t="s">
        <v>46</v>
      </c>
      <c r="B20" s="26" t="s">
        <v>45</v>
      </c>
      <c r="C20" s="27">
        <f>C21</f>
        <v>691673.15999999992</v>
      </c>
      <c r="D20" s="27">
        <f>D21</f>
        <v>511041.73</v>
      </c>
    </row>
    <row r="21" spans="1:4" ht="31.5" x14ac:dyDescent="0.25">
      <c r="A21" s="25" t="s">
        <v>48</v>
      </c>
      <c r="B21" s="26" t="s">
        <v>47</v>
      </c>
      <c r="C21" s="27">
        <f>C22+C23+C24+C25</f>
        <v>691673.15999999992</v>
      </c>
      <c r="D21" s="27">
        <f>D22+D23+D24+D25</f>
        <v>511041.73</v>
      </c>
    </row>
    <row r="22" spans="1:4" ht="126" x14ac:dyDescent="0.25">
      <c r="A22" s="25" t="s">
        <v>50</v>
      </c>
      <c r="B22" s="26" t="s">
        <v>49</v>
      </c>
      <c r="C22" s="27">
        <v>358999.16</v>
      </c>
      <c r="D22" s="27">
        <v>258628.87</v>
      </c>
    </row>
    <row r="23" spans="1:4" ht="141.75" x14ac:dyDescent="0.25">
      <c r="A23" s="25" t="s">
        <v>52</v>
      </c>
      <c r="B23" s="26" t="s">
        <v>51</v>
      </c>
      <c r="C23" s="27">
        <v>2075</v>
      </c>
      <c r="D23" s="27">
        <v>1510.33</v>
      </c>
    </row>
    <row r="24" spans="1:4" ht="126" x14ac:dyDescent="0.25">
      <c r="A24" s="25" t="s">
        <v>54</v>
      </c>
      <c r="B24" s="26" t="s">
        <v>53</v>
      </c>
      <c r="C24" s="27">
        <v>377031</v>
      </c>
      <c r="D24" s="27">
        <v>277242.90999999997</v>
      </c>
    </row>
    <row r="25" spans="1:4" ht="126" x14ac:dyDescent="0.25">
      <c r="A25" s="25" t="s">
        <v>56</v>
      </c>
      <c r="B25" s="26" t="s">
        <v>55</v>
      </c>
      <c r="C25" s="27">
        <v>-46432</v>
      </c>
      <c r="D25" s="27">
        <v>-26340.38</v>
      </c>
    </row>
    <row r="26" spans="1:4" x14ac:dyDescent="0.25">
      <c r="A26" s="25" t="s">
        <v>58</v>
      </c>
      <c r="B26" s="26" t="s">
        <v>57</v>
      </c>
      <c r="C26" s="27">
        <f>C27</f>
        <v>30000000</v>
      </c>
      <c r="D26" s="27">
        <f>D27</f>
        <v>18207757.719999999</v>
      </c>
    </row>
    <row r="27" spans="1:4" ht="31.5" x14ac:dyDescent="0.25">
      <c r="A27" s="25" t="s">
        <v>60</v>
      </c>
      <c r="B27" s="26" t="s">
        <v>59</v>
      </c>
      <c r="C27" s="27">
        <f>C28+C29+C30+C31</f>
        <v>30000000</v>
      </c>
      <c r="D27" s="27">
        <f>D28+D29+D30+D31</f>
        <v>18207757.719999999</v>
      </c>
    </row>
    <row r="28" spans="1:4" ht="31.5" x14ac:dyDescent="0.25">
      <c r="A28" s="25" t="s">
        <v>62</v>
      </c>
      <c r="B28" s="26" t="s">
        <v>61</v>
      </c>
      <c r="C28" s="27">
        <v>17500000</v>
      </c>
      <c r="D28" s="27">
        <v>13786396.85</v>
      </c>
    </row>
    <row r="29" spans="1:4" ht="47.25" x14ac:dyDescent="0.25">
      <c r="A29" s="25" t="s">
        <v>64</v>
      </c>
      <c r="B29" s="26" t="s">
        <v>150</v>
      </c>
      <c r="C29" s="27">
        <v>0</v>
      </c>
      <c r="D29" s="27">
        <v>413.6</v>
      </c>
    </row>
    <row r="30" spans="1:4" ht="47.25" x14ac:dyDescent="0.25">
      <c r="A30" s="25" t="s">
        <v>152</v>
      </c>
      <c r="B30" s="26" t="s">
        <v>151</v>
      </c>
      <c r="C30" s="27">
        <v>0</v>
      </c>
      <c r="D30" s="27">
        <v>-674.54</v>
      </c>
    </row>
    <row r="31" spans="1:4" ht="47.25" x14ac:dyDescent="0.25">
      <c r="A31" s="25" t="s">
        <v>64</v>
      </c>
      <c r="B31" s="26" t="s">
        <v>63</v>
      </c>
      <c r="C31" s="27">
        <v>12500000</v>
      </c>
      <c r="D31" s="27">
        <v>4421621.8099999996</v>
      </c>
    </row>
    <row r="32" spans="1:4" x14ac:dyDescent="0.25">
      <c r="A32" s="25" t="s">
        <v>66</v>
      </c>
      <c r="B32" s="26" t="s">
        <v>65</v>
      </c>
      <c r="C32" s="27">
        <f>C33+C35</f>
        <v>7155000</v>
      </c>
      <c r="D32" s="27">
        <f>D33+D35</f>
        <v>3858686.0700000003</v>
      </c>
    </row>
    <row r="33" spans="1:4" x14ac:dyDescent="0.25">
      <c r="A33" s="25" t="s">
        <v>68</v>
      </c>
      <c r="B33" s="26" t="s">
        <v>67</v>
      </c>
      <c r="C33" s="27">
        <f>C34</f>
        <v>3550000</v>
      </c>
      <c r="D33" s="27">
        <f>D34</f>
        <v>2164344.23</v>
      </c>
    </row>
    <row r="34" spans="1:4" ht="47.25" x14ac:dyDescent="0.25">
      <c r="A34" s="25" t="s">
        <v>70</v>
      </c>
      <c r="B34" s="26" t="s">
        <v>69</v>
      </c>
      <c r="C34" s="27">
        <v>3550000</v>
      </c>
      <c r="D34" s="27">
        <v>2164344.23</v>
      </c>
    </row>
    <row r="35" spans="1:4" x14ac:dyDescent="0.25">
      <c r="A35" s="25" t="s">
        <v>72</v>
      </c>
      <c r="B35" s="26" t="s">
        <v>71</v>
      </c>
      <c r="C35" s="27">
        <f>C36+C37</f>
        <v>3605000</v>
      </c>
      <c r="D35" s="27">
        <f>D36+D37</f>
        <v>1694341.84</v>
      </c>
    </row>
    <row r="36" spans="1:4" ht="47.25" x14ac:dyDescent="0.25">
      <c r="A36" s="25" t="s">
        <v>74</v>
      </c>
      <c r="B36" s="26" t="s">
        <v>73</v>
      </c>
      <c r="C36" s="27">
        <v>3000000</v>
      </c>
      <c r="D36" s="27">
        <v>1486614.5</v>
      </c>
    </row>
    <row r="37" spans="1:4" ht="47.25" x14ac:dyDescent="0.25">
      <c r="A37" s="25" t="s">
        <v>76</v>
      </c>
      <c r="B37" s="26" t="s">
        <v>75</v>
      </c>
      <c r="C37" s="27">
        <v>605000</v>
      </c>
      <c r="D37" s="27">
        <v>207727.34</v>
      </c>
    </row>
    <row r="38" spans="1:4" ht="47.25" x14ac:dyDescent="0.25">
      <c r="A38" s="25" t="s">
        <v>78</v>
      </c>
      <c r="B38" s="26" t="s">
        <v>77</v>
      </c>
      <c r="C38" s="27">
        <f>C39+C43</f>
        <v>3992000</v>
      </c>
      <c r="D38" s="27">
        <f>D39+D43</f>
        <v>3137375.03</v>
      </c>
    </row>
    <row r="39" spans="1:4" ht="94.5" customHeight="1" x14ac:dyDescent="0.25">
      <c r="A39" s="25" t="s">
        <v>80</v>
      </c>
      <c r="B39" s="26" t="s">
        <v>79</v>
      </c>
      <c r="C39" s="27">
        <f>C40+C41+C42</f>
        <v>3742000</v>
      </c>
      <c r="D39" s="27">
        <f>D40+D41+D42</f>
        <v>2885840.92</v>
      </c>
    </row>
    <row r="40" spans="1:4" ht="81.75" customHeight="1" x14ac:dyDescent="0.25">
      <c r="A40" s="25" t="s">
        <v>82</v>
      </c>
      <c r="B40" s="26" t="s">
        <v>81</v>
      </c>
      <c r="C40" s="27">
        <v>510000</v>
      </c>
      <c r="D40" s="27">
        <v>319494</v>
      </c>
    </row>
    <row r="41" spans="1:4" ht="110.25" x14ac:dyDescent="0.25">
      <c r="A41" s="25" t="s">
        <v>84</v>
      </c>
      <c r="B41" s="26" t="s">
        <v>83</v>
      </c>
      <c r="C41" s="27">
        <v>432000</v>
      </c>
      <c r="D41" s="27">
        <v>374991.9</v>
      </c>
    </row>
    <row r="42" spans="1:4" ht="65.25" customHeight="1" x14ac:dyDescent="0.25">
      <c r="A42" s="25" t="s">
        <v>86</v>
      </c>
      <c r="B42" s="26" t="s">
        <v>85</v>
      </c>
      <c r="C42" s="27">
        <v>2800000</v>
      </c>
      <c r="D42" s="27">
        <v>2191355.02</v>
      </c>
    </row>
    <row r="43" spans="1:4" ht="94.5" x14ac:dyDescent="0.25">
      <c r="A43" s="25" t="s">
        <v>88</v>
      </c>
      <c r="B43" s="26" t="s">
        <v>87</v>
      </c>
      <c r="C43" s="27">
        <v>250000</v>
      </c>
      <c r="D43" s="27">
        <f>D44</f>
        <v>251534.11</v>
      </c>
    </row>
    <row r="44" spans="1:4" ht="80.25" customHeight="1" x14ac:dyDescent="0.25">
      <c r="A44" s="25" t="s">
        <v>90</v>
      </c>
      <c r="B44" s="26" t="s">
        <v>89</v>
      </c>
      <c r="C44" s="27">
        <v>250000</v>
      </c>
      <c r="D44" s="27">
        <v>251534.11</v>
      </c>
    </row>
    <row r="45" spans="1:4" ht="31.5" x14ac:dyDescent="0.25">
      <c r="A45" s="25" t="s">
        <v>92</v>
      </c>
      <c r="B45" s="26" t="s">
        <v>91</v>
      </c>
      <c r="C45" s="27">
        <f>C46+C48</f>
        <v>1740000</v>
      </c>
      <c r="D45" s="27">
        <f>D46+D48</f>
        <v>943574.17</v>
      </c>
    </row>
    <row r="46" spans="1:4" x14ac:dyDescent="0.25">
      <c r="A46" s="25" t="s">
        <v>94</v>
      </c>
      <c r="B46" s="26" t="s">
        <v>93</v>
      </c>
      <c r="C46" s="27">
        <f>C47</f>
        <v>1700000</v>
      </c>
      <c r="D46" s="27">
        <f>D47</f>
        <v>906142.81</v>
      </c>
    </row>
    <row r="47" spans="1:4" ht="31.5" x14ac:dyDescent="0.25">
      <c r="A47" s="25" t="s">
        <v>96</v>
      </c>
      <c r="B47" s="26" t="s">
        <v>95</v>
      </c>
      <c r="C47" s="27">
        <v>1700000</v>
      </c>
      <c r="D47" s="27">
        <v>906142.81</v>
      </c>
    </row>
    <row r="48" spans="1:4" x14ac:dyDescent="0.25">
      <c r="A48" s="25" t="s">
        <v>98</v>
      </c>
      <c r="B48" s="26" t="s">
        <v>97</v>
      </c>
      <c r="C48" s="27">
        <f>C49</f>
        <v>40000</v>
      </c>
      <c r="D48" s="27">
        <f>D49</f>
        <v>37431.360000000001</v>
      </c>
    </row>
    <row r="49" spans="1:4" ht="31.5" x14ac:dyDescent="0.25">
      <c r="A49" s="25" t="s">
        <v>100</v>
      </c>
      <c r="B49" s="26" t="s">
        <v>99</v>
      </c>
      <c r="C49" s="27">
        <v>40000</v>
      </c>
      <c r="D49" s="27">
        <v>37431.360000000001</v>
      </c>
    </row>
    <row r="50" spans="1:4" ht="31.5" x14ac:dyDescent="0.25">
      <c r="A50" s="25" t="s">
        <v>102</v>
      </c>
      <c r="B50" s="26" t="s">
        <v>101</v>
      </c>
      <c r="C50" s="27">
        <f>C51</f>
        <v>80000</v>
      </c>
      <c r="D50" s="27">
        <f>D51</f>
        <v>626285.82999999996</v>
      </c>
    </row>
    <row r="51" spans="1:4" ht="34.5" customHeight="1" x14ac:dyDescent="0.25">
      <c r="A51" s="25" t="s">
        <v>104</v>
      </c>
      <c r="B51" s="26" t="s">
        <v>103</v>
      </c>
      <c r="C51" s="27">
        <f>C52+C53</f>
        <v>80000</v>
      </c>
      <c r="D51" s="27">
        <f>D52+D53</f>
        <v>626285.82999999996</v>
      </c>
    </row>
    <row r="52" spans="1:4" ht="53.25" customHeight="1" x14ac:dyDescent="0.25">
      <c r="A52" s="25" t="s">
        <v>106</v>
      </c>
      <c r="B52" s="26" t="s">
        <v>105</v>
      </c>
      <c r="C52" s="27">
        <v>30000</v>
      </c>
      <c r="D52" s="27">
        <v>626285.82999999996</v>
      </c>
    </row>
    <row r="53" spans="1:4" ht="63" x14ac:dyDescent="0.25">
      <c r="A53" s="25" t="s">
        <v>108</v>
      </c>
      <c r="B53" s="26" t="s">
        <v>107</v>
      </c>
      <c r="C53" s="27">
        <v>50000</v>
      </c>
      <c r="D53" s="27">
        <v>0</v>
      </c>
    </row>
    <row r="54" spans="1:4" x14ac:dyDescent="0.25">
      <c r="A54" s="25" t="s">
        <v>110</v>
      </c>
      <c r="B54" s="26" t="s">
        <v>109</v>
      </c>
      <c r="C54" s="27">
        <f>C55</f>
        <v>30000</v>
      </c>
      <c r="D54" s="27">
        <f>D55</f>
        <v>0</v>
      </c>
    </row>
    <row r="55" spans="1:4" ht="127.5" customHeight="1" x14ac:dyDescent="0.25">
      <c r="A55" s="25" t="s">
        <v>112</v>
      </c>
      <c r="B55" s="26" t="s">
        <v>111</v>
      </c>
      <c r="C55" s="27">
        <f>C56</f>
        <v>30000</v>
      </c>
      <c r="D55" s="27">
        <f>D56</f>
        <v>0</v>
      </c>
    </row>
    <row r="56" spans="1:4" ht="81.75" customHeight="1" x14ac:dyDescent="0.25">
      <c r="A56" s="25" t="s">
        <v>114</v>
      </c>
      <c r="B56" s="26" t="s">
        <v>113</v>
      </c>
      <c r="C56" s="27">
        <v>30000</v>
      </c>
      <c r="D56" s="27">
        <v>0</v>
      </c>
    </row>
    <row r="57" spans="1:4" x14ac:dyDescent="0.25">
      <c r="A57" s="25" t="s">
        <v>116</v>
      </c>
      <c r="B57" s="26" t="s">
        <v>115</v>
      </c>
      <c r="C57" s="27">
        <f>C58+C60+C62</f>
        <v>175000</v>
      </c>
      <c r="D57" s="27">
        <f>D58+D60+D62</f>
        <v>176811</v>
      </c>
    </row>
    <row r="58" spans="1:4" x14ac:dyDescent="0.25">
      <c r="A58" s="25" t="s">
        <v>154</v>
      </c>
      <c r="B58" s="26" t="s">
        <v>153</v>
      </c>
      <c r="C58" s="27">
        <f>C59</f>
        <v>0</v>
      </c>
      <c r="D58" s="27">
        <f>D59</f>
        <v>-8189</v>
      </c>
    </row>
    <row r="59" spans="1:4" ht="31.5" x14ac:dyDescent="0.25">
      <c r="A59" s="25" t="s">
        <v>156</v>
      </c>
      <c r="B59" s="26" t="s">
        <v>155</v>
      </c>
      <c r="C59" s="27">
        <v>0</v>
      </c>
      <c r="D59" s="27">
        <v>-8189</v>
      </c>
    </row>
    <row r="60" spans="1:4" x14ac:dyDescent="0.25">
      <c r="A60" s="25" t="s">
        <v>158</v>
      </c>
      <c r="B60" s="26" t="s">
        <v>157</v>
      </c>
      <c r="C60" s="27">
        <f>C61</f>
        <v>0</v>
      </c>
      <c r="D60" s="27">
        <f>D61</f>
        <v>5000</v>
      </c>
    </row>
    <row r="61" spans="1:4" ht="31.5" x14ac:dyDescent="0.25">
      <c r="A61" s="25" t="s">
        <v>160</v>
      </c>
      <c r="B61" s="26" t="s">
        <v>159</v>
      </c>
      <c r="C61" s="27">
        <v>0</v>
      </c>
      <c r="D61" s="27">
        <v>5000</v>
      </c>
    </row>
    <row r="62" spans="1:4" x14ac:dyDescent="0.25">
      <c r="A62" s="25" t="s">
        <v>118</v>
      </c>
      <c r="B62" s="26" t="s">
        <v>117</v>
      </c>
      <c r="C62" s="27">
        <f>C63</f>
        <v>175000</v>
      </c>
      <c r="D62" s="27">
        <f>D63</f>
        <v>180000</v>
      </c>
    </row>
    <row r="63" spans="1:4" ht="31.5" x14ac:dyDescent="0.25">
      <c r="A63" s="25" t="s">
        <v>120</v>
      </c>
      <c r="B63" s="26" t="s">
        <v>119</v>
      </c>
      <c r="C63" s="27">
        <v>175000</v>
      </c>
      <c r="D63" s="27">
        <v>180000</v>
      </c>
    </row>
    <row r="64" spans="1:4" x14ac:dyDescent="0.25">
      <c r="A64" s="25" t="s">
        <v>122</v>
      </c>
      <c r="B64" s="26" t="s">
        <v>121</v>
      </c>
      <c r="C64" s="27">
        <f>C65</f>
        <v>42404062.560000002</v>
      </c>
      <c r="D64" s="27">
        <f>D65</f>
        <v>36474759.290000007</v>
      </c>
    </row>
    <row r="65" spans="1:4" ht="27.75" customHeight="1" x14ac:dyDescent="0.25">
      <c r="A65" s="25" t="s">
        <v>124</v>
      </c>
      <c r="B65" s="26" t="s">
        <v>123</v>
      </c>
      <c r="C65" s="27">
        <f>C66+C68+C70+C71+C73+C77+C75</f>
        <v>42404062.560000002</v>
      </c>
      <c r="D65" s="27">
        <f>D66+D68+D70+D71+D73+D77+D75</f>
        <v>36474759.290000007</v>
      </c>
    </row>
    <row r="66" spans="1:4" ht="18.75" customHeight="1" x14ac:dyDescent="0.25">
      <c r="A66" s="25" t="s">
        <v>126</v>
      </c>
      <c r="B66" s="26" t="s">
        <v>125</v>
      </c>
      <c r="C66" s="27">
        <f>C67</f>
        <v>12500000</v>
      </c>
      <c r="D66" s="27">
        <f>D67</f>
        <v>9300000</v>
      </c>
    </row>
    <row r="67" spans="1:4" ht="47.25" x14ac:dyDescent="0.25">
      <c r="A67" s="25" t="s">
        <v>128</v>
      </c>
      <c r="B67" s="26" t="s">
        <v>127</v>
      </c>
      <c r="C67" s="27">
        <v>12500000</v>
      </c>
      <c r="D67" s="27">
        <v>9300000</v>
      </c>
    </row>
    <row r="68" spans="1:4" ht="31.5" x14ac:dyDescent="0.25">
      <c r="A68" s="25" t="s">
        <v>130</v>
      </c>
      <c r="B68" s="26" t="s">
        <v>129</v>
      </c>
      <c r="C68" s="27">
        <f>C69</f>
        <v>609336</v>
      </c>
      <c r="D68" s="27">
        <f>D69</f>
        <v>406224</v>
      </c>
    </row>
    <row r="69" spans="1:4" ht="47.25" x14ac:dyDescent="0.25">
      <c r="A69" s="25" t="s">
        <v>132</v>
      </c>
      <c r="B69" s="26" t="s">
        <v>131</v>
      </c>
      <c r="C69" s="27">
        <v>609336</v>
      </c>
      <c r="D69" s="27">
        <v>406224</v>
      </c>
    </row>
    <row r="70" spans="1:4" ht="47.25" x14ac:dyDescent="0.25">
      <c r="A70" s="25" t="s">
        <v>134</v>
      </c>
      <c r="B70" s="26" t="s">
        <v>133</v>
      </c>
      <c r="C70" s="27">
        <v>5189286.5</v>
      </c>
      <c r="D70" s="27">
        <v>5189286.5</v>
      </c>
    </row>
    <row r="71" spans="1:4" ht="31.5" x14ac:dyDescent="0.25">
      <c r="A71" s="25" t="s">
        <v>239</v>
      </c>
      <c r="B71" s="26" t="s">
        <v>241</v>
      </c>
      <c r="C71" s="27">
        <f>C72</f>
        <v>2000000</v>
      </c>
      <c r="D71" s="27">
        <f>D72</f>
        <v>2000000</v>
      </c>
    </row>
    <row r="72" spans="1:4" ht="38.25" customHeight="1" x14ac:dyDescent="0.25">
      <c r="A72" s="25" t="s">
        <v>240</v>
      </c>
      <c r="B72" s="26" t="s">
        <v>242</v>
      </c>
      <c r="C72" s="27">
        <v>2000000</v>
      </c>
      <c r="D72" s="27">
        <v>2000000</v>
      </c>
    </row>
    <row r="73" spans="1:4" ht="31.5" x14ac:dyDescent="0.25">
      <c r="A73" s="25" t="s">
        <v>136</v>
      </c>
      <c r="B73" s="26" t="s">
        <v>135</v>
      </c>
      <c r="C73" s="27">
        <f>C74</f>
        <v>1377660</v>
      </c>
      <c r="D73" s="27">
        <f>D74</f>
        <v>1034785.51</v>
      </c>
    </row>
    <row r="74" spans="1:4" ht="47.25" x14ac:dyDescent="0.25">
      <c r="A74" s="25" t="s">
        <v>138</v>
      </c>
      <c r="B74" s="26" t="s">
        <v>137</v>
      </c>
      <c r="C74" s="27">
        <v>1377660</v>
      </c>
      <c r="D74" s="27">
        <v>1034785.51</v>
      </c>
    </row>
    <row r="75" spans="1:4" x14ac:dyDescent="0.25">
      <c r="A75" s="28" t="s">
        <v>246</v>
      </c>
      <c r="B75" s="29" t="s">
        <v>249</v>
      </c>
      <c r="C75" s="27">
        <f>C76</f>
        <v>133316.70000000001</v>
      </c>
      <c r="D75" s="27"/>
    </row>
    <row r="76" spans="1:4" ht="47.25" customHeight="1" x14ac:dyDescent="0.25">
      <c r="A76" s="28" t="s">
        <v>247</v>
      </c>
      <c r="B76" s="29" t="s">
        <v>248</v>
      </c>
      <c r="C76" s="27">
        <v>133316.70000000001</v>
      </c>
      <c r="D76" s="27"/>
    </row>
    <row r="77" spans="1:4" ht="33" customHeight="1" x14ac:dyDescent="0.25">
      <c r="A77" s="25" t="s">
        <v>140</v>
      </c>
      <c r="B77" s="26" t="s">
        <v>139</v>
      </c>
      <c r="C77" s="27">
        <f>C78+C81+C79+C80</f>
        <v>20594463.359999999</v>
      </c>
      <c r="D77" s="27">
        <f>D78+D81+D79+D80</f>
        <v>18544463.280000001</v>
      </c>
    </row>
    <row r="78" spans="1:4" ht="63" x14ac:dyDescent="0.25">
      <c r="A78" s="25" t="s">
        <v>454</v>
      </c>
      <c r="B78" s="29" t="s">
        <v>243</v>
      </c>
      <c r="C78" s="27">
        <v>3000104</v>
      </c>
      <c r="D78" s="27">
        <v>1500104</v>
      </c>
    </row>
    <row r="79" spans="1:4" ht="78.75" x14ac:dyDescent="0.25">
      <c r="A79" s="25" t="s">
        <v>455</v>
      </c>
      <c r="B79" s="29" t="s">
        <v>245</v>
      </c>
      <c r="C79" s="27">
        <v>700000</v>
      </c>
      <c r="D79" s="27">
        <v>700000</v>
      </c>
    </row>
    <row r="80" spans="1:4" ht="96.75" customHeight="1" x14ac:dyDescent="0.25">
      <c r="A80" s="25" t="s">
        <v>456</v>
      </c>
      <c r="B80" s="29" t="s">
        <v>252</v>
      </c>
      <c r="C80" s="27">
        <v>14243786</v>
      </c>
      <c r="D80" s="27">
        <v>13693785.92</v>
      </c>
    </row>
    <row r="81" spans="1:4" ht="129.75" customHeight="1" x14ac:dyDescent="0.25">
      <c r="A81" s="25" t="s">
        <v>457</v>
      </c>
      <c r="B81" s="26" t="s">
        <v>141</v>
      </c>
      <c r="C81" s="27">
        <v>2650573.36</v>
      </c>
      <c r="D81" s="27">
        <v>2650573.36</v>
      </c>
    </row>
    <row r="82" spans="1:4" x14ac:dyDescent="0.25">
      <c r="A82" s="139" t="s">
        <v>143</v>
      </c>
      <c r="B82" s="139"/>
      <c r="C82" s="30">
        <f>C64+C6</f>
        <v>102201036.34</v>
      </c>
      <c r="D82" s="30">
        <f>D64+D6</f>
        <v>76085324.350000009</v>
      </c>
    </row>
  </sheetData>
  <mergeCells count="6">
    <mergeCell ref="B1:D1"/>
    <mergeCell ref="A82:B82"/>
    <mergeCell ref="A2:D2"/>
    <mergeCell ref="C4:C5"/>
    <mergeCell ref="B4:B5"/>
    <mergeCell ref="A4:A5"/>
  </mergeCells>
  <pageMargins left="0.59055118110236227" right="0.39370078740157483" top="0.39370078740157483" bottom="0.39370078740157483" header="0" footer="0"/>
  <pageSetup paperSize="9" scale="7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11"/>
  <sheetViews>
    <sheetView zoomScaleNormal="100" workbookViewId="0">
      <selection activeCell="A3" sqref="A3:H3"/>
    </sheetView>
  </sheetViews>
  <sheetFormatPr defaultRowHeight="15.75" x14ac:dyDescent="0.25"/>
  <cols>
    <col min="1" max="1" width="46.42578125" style="14" customWidth="1"/>
    <col min="2" max="2" width="5" style="14" bestFit="1" customWidth="1"/>
    <col min="3" max="3" width="5.85546875" style="14" bestFit="1" customWidth="1"/>
    <col min="4" max="4" width="11.28515625" style="14" bestFit="1" customWidth="1"/>
    <col min="5" max="5" width="9.140625" style="14"/>
    <col min="6" max="7" width="16.7109375" style="14" customWidth="1"/>
    <col min="8" max="8" width="10.7109375" style="14" customWidth="1"/>
    <col min="9" max="9" width="14.140625" style="14" customWidth="1"/>
    <col min="10" max="10" width="13" style="14" customWidth="1"/>
    <col min="11" max="16384" width="9.140625" style="14"/>
  </cols>
  <sheetData>
    <row r="1" spans="1:21" ht="55.5" customHeight="1" x14ac:dyDescent="0.25">
      <c r="E1" s="140" t="s">
        <v>286</v>
      </c>
      <c r="F1" s="140"/>
      <c r="G1" s="140"/>
      <c r="H1" s="140"/>
    </row>
    <row r="2" spans="1:21" ht="11.25" customHeight="1" x14ac:dyDescent="0.25">
      <c r="F2" s="20"/>
      <c r="G2" s="20"/>
    </row>
    <row r="3" spans="1:21" ht="36.75" customHeight="1" x14ac:dyDescent="0.3">
      <c r="A3" s="150" t="s">
        <v>452</v>
      </c>
      <c r="B3" s="150"/>
      <c r="C3" s="150"/>
      <c r="D3" s="150"/>
      <c r="E3" s="150"/>
      <c r="F3" s="150"/>
      <c r="G3" s="150"/>
      <c r="H3" s="150"/>
    </row>
    <row r="4" spans="1:21" ht="6.75" customHeight="1" x14ac:dyDescent="0.25">
      <c r="J4" s="147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</row>
    <row r="5" spans="1:21" ht="15" customHeight="1" x14ac:dyDescent="0.25">
      <c r="A5" s="142" t="s">
        <v>0</v>
      </c>
      <c r="B5" s="142" t="s">
        <v>161</v>
      </c>
      <c r="C5" s="142" t="s">
        <v>162</v>
      </c>
      <c r="D5" s="142" t="s">
        <v>163</v>
      </c>
      <c r="E5" s="142" t="s">
        <v>164</v>
      </c>
      <c r="F5" s="142" t="s">
        <v>165</v>
      </c>
      <c r="G5" s="142" t="s">
        <v>166</v>
      </c>
      <c r="H5" s="142" t="s">
        <v>263</v>
      </c>
    </row>
    <row r="6" spans="1:21" x14ac:dyDescent="0.25">
      <c r="A6" s="143"/>
      <c r="B6" s="143"/>
      <c r="C6" s="143"/>
      <c r="D6" s="143"/>
      <c r="E6" s="143"/>
      <c r="F6" s="143"/>
      <c r="G6" s="143"/>
      <c r="H6" s="143"/>
    </row>
    <row r="7" spans="1:21" ht="31.5" x14ac:dyDescent="0.25">
      <c r="A7" s="52" t="s">
        <v>458</v>
      </c>
      <c r="B7" s="53" t="s">
        <v>167</v>
      </c>
      <c r="C7" s="53" t="s">
        <v>168</v>
      </c>
      <c r="D7" s="53" t="s">
        <v>169</v>
      </c>
      <c r="E7" s="53" t="s">
        <v>167</v>
      </c>
      <c r="F7" s="54">
        <f>F8+F55+F62+F80+F104+F131+F136+F145+F162+F167</f>
        <v>94255738.950000003</v>
      </c>
      <c r="G7" s="54">
        <f>G8+G55+G62+G80+G104+G131+G136+G145+G162+G167</f>
        <v>69701403.780000001</v>
      </c>
      <c r="H7" s="33">
        <f>G7/F7*100</f>
        <v>73.949241241400287</v>
      </c>
    </row>
    <row r="8" spans="1:21" ht="19.5" customHeight="1" x14ac:dyDescent="0.25">
      <c r="A8" s="47" t="s">
        <v>459</v>
      </c>
      <c r="B8" s="48" t="s">
        <v>1</v>
      </c>
      <c r="C8" s="48" t="s">
        <v>170</v>
      </c>
      <c r="D8" s="48" t="s">
        <v>169</v>
      </c>
      <c r="E8" s="48" t="s">
        <v>167</v>
      </c>
      <c r="F8" s="50">
        <f>F9+F15+F24+F28+F32</f>
        <v>28251340.41</v>
      </c>
      <c r="G8" s="50">
        <f>G9+G15+G24+G28+G32</f>
        <v>21141957.310000002</v>
      </c>
      <c r="H8" s="37">
        <f>G8/F8*100</f>
        <v>74.835236145172345</v>
      </c>
    </row>
    <row r="9" spans="1:21" ht="63" x14ac:dyDescent="0.25">
      <c r="A9" s="47" t="s">
        <v>460</v>
      </c>
      <c r="B9" s="48" t="s">
        <v>1</v>
      </c>
      <c r="C9" s="55" t="s">
        <v>171</v>
      </c>
      <c r="D9" s="48" t="s">
        <v>169</v>
      </c>
      <c r="E9" s="48"/>
      <c r="F9" s="50">
        <f>F10</f>
        <v>1086432</v>
      </c>
      <c r="G9" s="50">
        <f>G10</f>
        <v>818323.4</v>
      </c>
      <c r="H9" s="37">
        <f t="shared" ref="H9:H72" si="0">G9/F9*100</f>
        <v>75.322100232688285</v>
      </c>
    </row>
    <row r="10" spans="1:21" x14ac:dyDescent="0.25">
      <c r="A10" s="47" t="s">
        <v>410</v>
      </c>
      <c r="B10" s="48" t="s">
        <v>1</v>
      </c>
      <c r="C10" s="55" t="s">
        <v>171</v>
      </c>
      <c r="D10" s="48" t="s">
        <v>172</v>
      </c>
      <c r="E10" s="48" t="s">
        <v>167</v>
      </c>
      <c r="F10" s="50">
        <f>F11+F13</f>
        <v>1086432</v>
      </c>
      <c r="G10" s="50">
        <f>G11+G13</f>
        <v>818323.4</v>
      </c>
      <c r="H10" s="37">
        <f t="shared" si="0"/>
        <v>75.322100232688285</v>
      </c>
    </row>
    <row r="11" spans="1:21" ht="94.5" x14ac:dyDescent="0.25">
      <c r="A11" s="56" t="s">
        <v>264</v>
      </c>
      <c r="B11" s="48" t="s">
        <v>1</v>
      </c>
      <c r="C11" s="55" t="s">
        <v>171</v>
      </c>
      <c r="D11" s="48" t="s">
        <v>172</v>
      </c>
      <c r="E11" s="48">
        <v>100</v>
      </c>
      <c r="F11" s="50">
        <f>F12</f>
        <v>1064432</v>
      </c>
      <c r="G11" s="50">
        <f>G12</f>
        <v>798323.4</v>
      </c>
      <c r="H11" s="37">
        <f t="shared" si="0"/>
        <v>74.999943631908849</v>
      </c>
    </row>
    <row r="12" spans="1:21" ht="31.5" x14ac:dyDescent="0.25">
      <c r="A12" s="56" t="s">
        <v>265</v>
      </c>
      <c r="B12" s="48" t="s">
        <v>1</v>
      </c>
      <c r="C12" s="55" t="s">
        <v>171</v>
      </c>
      <c r="D12" s="48" t="s">
        <v>172</v>
      </c>
      <c r="E12" s="48">
        <v>120</v>
      </c>
      <c r="F12" s="50">
        <v>1064432</v>
      </c>
      <c r="G12" s="50">
        <v>798323.4</v>
      </c>
      <c r="H12" s="37">
        <f t="shared" si="0"/>
        <v>74.999943631908849</v>
      </c>
      <c r="I12" s="17"/>
      <c r="J12" s="17"/>
    </row>
    <row r="13" spans="1:21" ht="47.25" x14ac:dyDescent="0.25">
      <c r="A13" s="56" t="s">
        <v>266</v>
      </c>
      <c r="B13" s="48" t="s">
        <v>1</v>
      </c>
      <c r="C13" s="55" t="s">
        <v>171</v>
      </c>
      <c r="D13" s="48" t="s">
        <v>172</v>
      </c>
      <c r="E13" s="48">
        <v>200</v>
      </c>
      <c r="F13" s="49">
        <f>F14</f>
        <v>22000</v>
      </c>
      <c r="G13" s="49">
        <f>G14</f>
        <v>20000</v>
      </c>
      <c r="H13" s="37">
        <f t="shared" si="0"/>
        <v>90.909090909090907</v>
      </c>
    </row>
    <row r="14" spans="1:21" ht="47.25" x14ac:dyDescent="0.25">
      <c r="A14" s="56" t="s">
        <v>267</v>
      </c>
      <c r="B14" s="48" t="s">
        <v>1</v>
      </c>
      <c r="C14" s="55" t="s">
        <v>171</v>
      </c>
      <c r="D14" s="48" t="s">
        <v>172</v>
      </c>
      <c r="E14" s="48">
        <v>240</v>
      </c>
      <c r="F14" s="49">
        <v>22000</v>
      </c>
      <c r="G14" s="49">
        <v>20000</v>
      </c>
      <c r="H14" s="37">
        <f t="shared" si="0"/>
        <v>90.909090909090907</v>
      </c>
    </row>
    <row r="15" spans="1:21" ht="78.75" x14ac:dyDescent="0.25">
      <c r="A15" s="47" t="s">
        <v>368</v>
      </c>
      <c r="B15" s="48" t="s">
        <v>1</v>
      </c>
      <c r="C15" s="55" t="s">
        <v>173</v>
      </c>
      <c r="D15" s="48" t="s">
        <v>169</v>
      </c>
      <c r="E15" s="48"/>
      <c r="F15" s="50">
        <f>F16+F21</f>
        <v>18100819.43</v>
      </c>
      <c r="G15" s="50">
        <f>G16+G21</f>
        <v>13046441.890000001</v>
      </c>
      <c r="H15" s="37">
        <f t="shared" si="0"/>
        <v>72.07652637193344</v>
      </c>
    </row>
    <row r="16" spans="1:21" x14ac:dyDescent="0.25">
      <c r="A16" s="47" t="s">
        <v>410</v>
      </c>
      <c r="B16" s="48" t="s">
        <v>1</v>
      </c>
      <c r="C16" s="55" t="s">
        <v>173</v>
      </c>
      <c r="D16" s="48" t="s">
        <v>174</v>
      </c>
      <c r="E16" s="48" t="s">
        <v>167</v>
      </c>
      <c r="F16" s="50">
        <f>F17+F19</f>
        <v>16940938.43</v>
      </c>
      <c r="G16" s="50">
        <f>G17+G19</f>
        <v>12212019.370000001</v>
      </c>
      <c r="H16" s="37">
        <f t="shared" si="0"/>
        <v>72.085849437798828</v>
      </c>
      <c r="I16" s="17"/>
    </row>
    <row r="17" spans="1:10" ht="94.5" x14ac:dyDescent="0.25">
      <c r="A17" s="56" t="s">
        <v>264</v>
      </c>
      <c r="B17" s="48" t="s">
        <v>1</v>
      </c>
      <c r="C17" s="55" t="s">
        <v>173</v>
      </c>
      <c r="D17" s="48" t="s">
        <v>174</v>
      </c>
      <c r="E17" s="48">
        <v>100</v>
      </c>
      <c r="F17" s="50">
        <f>F18</f>
        <v>15629538.43</v>
      </c>
      <c r="G17" s="50">
        <f>G18</f>
        <v>11562232.800000001</v>
      </c>
      <c r="H17" s="37">
        <f t="shared" si="0"/>
        <v>73.976802653410161</v>
      </c>
      <c r="I17" s="17"/>
      <c r="J17" s="17"/>
    </row>
    <row r="18" spans="1:10" ht="31.5" x14ac:dyDescent="0.25">
      <c r="A18" s="56" t="s">
        <v>265</v>
      </c>
      <c r="B18" s="48" t="s">
        <v>1</v>
      </c>
      <c r="C18" s="55" t="s">
        <v>173</v>
      </c>
      <c r="D18" s="48" t="s">
        <v>174</v>
      </c>
      <c r="E18" s="48">
        <v>120</v>
      </c>
      <c r="F18" s="50">
        <v>15629538.43</v>
      </c>
      <c r="G18" s="50">
        <v>11562232.800000001</v>
      </c>
      <c r="H18" s="37">
        <f t="shared" si="0"/>
        <v>73.976802653410161</v>
      </c>
    </row>
    <row r="19" spans="1:10" ht="47.25" x14ac:dyDescent="0.25">
      <c r="A19" s="56" t="s">
        <v>266</v>
      </c>
      <c r="B19" s="48" t="s">
        <v>1</v>
      </c>
      <c r="C19" s="55" t="s">
        <v>173</v>
      </c>
      <c r="D19" s="48" t="s">
        <v>174</v>
      </c>
      <c r="E19" s="48">
        <v>200</v>
      </c>
      <c r="F19" s="50">
        <f>F20</f>
        <v>1311400</v>
      </c>
      <c r="G19" s="50">
        <f>G20</f>
        <v>649786.56999999995</v>
      </c>
      <c r="H19" s="37">
        <f t="shared" si="0"/>
        <v>49.54907503431447</v>
      </c>
      <c r="I19" s="17"/>
      <c r="J19" s="17"/>
    </row>
    <row r="20" spans="1:10" ht="47.25" x14ac:dyDescent="0.25">
      <c r="A20" s="56" t="s">
        <v>267</v>
      </c>
      <c r="B20" s="48" t="s">
        <v>1</v>
      </c>
      <c r="C20" s="48" t="s">
        <v>173</v>
      </c>
      <c r="D20" s="48" t="s">
        <v>174</v>
      </c>
      <c r="E20" s="48">
        <v>240</v>
      </c>
      <c r="F20" s="50">
        <v>1311400</v>
      </c>
      <c r="G20" s="50">
        <v>649786.56999999995</v>
      </c>
      <c r="H20" s="37">
        <f t="shared" si="0"/>
        <v>49.54907503431447</v>
      </c>
      <c r="I20" s="17"/>
    </row>
    <row r="21" spans="1:10" ht="47.25" x14ac:dyDescent="0.25">
      <c r="A21" s="47" t="s">
        <v>411</v>
      </c>
      <c r="B21" s="48" t="s">
        <v>1</v>
      </c>
      <c r="C21" s="48" t="s">
        <v>173</v>
      </c>
      <c r="D21" s="48" t="s">
        <v>175</v>
      </c>
      <c r="E21" s="48" t="s">
        <v>167</v>
      </c>
      <c r="F21" s="50">
        <f>F22</f>
        <v>1159881</v>
      </c>
      <c r="G21" s="50">
        <f>G22</f>
        <v>834422.52</v>
      </c>
      <c r="H21" s="37">
        <f t="shared" si="0"/>
        <v>71.9403559503087</v>
      </c>
    </row>
    <row r="22" spans="1:10" ht="94.5" x14ac:dyDescent="0.25">
      <c r="A22" s="56" t="s">
        <v>264</v>
      </c>
      <c r="B22" s="48" t="s">
        <v>1</v>
      </c>
      <c r="C22" s="55" t="s">
        <v>173</v>
      </c>
      <c r="D22" s="55" t="s">
        <v>175</v>
      </c>
      <c r="E22" s="48">
        <v>100</v>
      </c>
      <c r="F22" s="50">
        <f>F23</f>
        <v>1159881</v>
      </c>
      <c r="G22" s="50">
        <f>G23</f>
        <v>834422.52</v>
      </c>
      <c r="H22" s="37">
        <f t="shared" si="0"/>
        <v>71.9403559503087</v>
      </c>
    </row>
    <row r="23" spans="1:10" ht="31.5" x14ac:dyDescent="0.25">
      <c r="A23" s="56" t="s">
        <v>265</v>
      </c>
      <c r="B23" s="48" t="s">
        <v>1</v>
      </c>
      <c r="C23" s="55" t="s">
        <v>173</v>
      </c>
      <c r="D23" s="55" t="s">
        <v>175</v>
      </c>
      <c r="E23" s="48">
        <v>120</v>
      </c>
      <c r="F23" s="50">
        <v>1159881</v>
      </c>
      <c r="G23" s="50">
        <v>834422.52</v>
      </c>
      <c r="H23" s="37">
        <f t="shared" si="0"/>
        <v>71.9403559503087</v>
      </c>
    </row>
    <row r="24" spans="1:10" ht="31.5" x14ac:dyDescent="0.25">
      <c r="A24" s="47" t="s">
        <v>370</v>
      </c>
      <c r="B24" s="48" t="s">
        <v>1</v>
      </c>
      <c r="C24" s="55" t="s">
        <v>253</v>
      </c>
      <c r="D24" s="55" t="s">
        <v>169</v>
      </c>
      <c r="E24" s="48"/>
      <c r="F24" s="50">
        <f t="shared" ref="F24:G26" si="1">F25</f>
        <v>59400</v>
      </c>
      <c r="G24" s="50">
        <f t="shared" si="1"/>
        <v>59400</v>
      </c>
      <c r="H24" s="37">
        <f t="shared" si="0"/>
        <v>100</v>
      </c>
    </row>
    <row r="25" spans="1:10" ht="63" x14ac:dyDescent="0.25">
      <c r="A25" s="47" t="s">
        <v>430</v>
      </c>
      <c r="B25" s="48" t="s">
        <v>1</v>
      </c>
      <c r="C25" s="55" t="s">
        <v>253</v>
      </c>
      <c r="D25" s="55" t="s">
        <v>203</v>
      </c>
      <c r="E25" s="48" t="s">
        <v>167</v>
      </c>
      <c r="F25" s="50">
        <f t="shared" si="1"/>
        <v>59400</v>
      </c>
      <c r="G25" s="50">
        <f t="shared" si="1"/>
        <v>59400</v>
      </c>
      <c r="H25" s="37">
        <f t="shared" si="0"/>
        <v>100</v>
      </c>
    </row>
    <row r="26" spans="1:10" ht="47.25" x14ac:dyDescent="0.25">
      <c r="A26" s="56" t="s">
        <v>266</v>
      </c>
      <c r="B26" s="48" t="s">
        <v>1</v>
      </c>
      <c r="C26" s="55" t="s">
        <v>253</v>
      </c>
      <c r="D26" s="55" t="s">
        <v>203</v>
      </c>
      <c r="E26" s="48">
        <v>200</v>
      </c>
      <c r="F26" s="50">
        <f t="shared" si="1"/>
        <v>59400</v>
      </c>
      <c r="G26" s="50">
        <f t="shared" si="1"/>
        <v>59400</v>
      </c>
      <c r="H26" s="37">
        <f t="shared" si="0"/>
        <v>100</v>
      </c>
    </row>
    <row r="27" spans="1:10" ht="47.25" x14ac:dyDescent="0.25">
      <c r="A27" s="56" t="s">
        <v>267</v>
      </c>
      <c r="B27" s="48" t="s">
        <v>1</v>
      </c>
      <c r="C27" s="55" t="s">
        <v>253</v>
      </c>
      <c r="D27" s="55" t="s">
        <v>203</v>
      </c>
      <c r="E27" s="48">
        <v>240</v>
      </c>
      <c r="F27" s="50">
        <v>59400</v>
      </c>
      <c r="G27" s="50">
        <v>59400</v>
      </c>
      <c r="H27" s="37">
        <f t="shared" si="0"/>
        <v>100</v>
      </c>
    </row>
    <row r="28" spans="1:10" x14ac:dyDescent="0.25">
      <c r="A28" s="47" t="s">
        <v>444</v>
      </c>
      <c r="B28" s="48" t="s">
        <v>1</v>
      </c>
      <c r="C28" s="55" t="s">
        <v>177</v>
      </c>
      <c r="D28" s="55" t="s">
        <v>169</v>
      </c>
      <c r="E28" s="48"/>
      <c r="F28" s="50">
        <f>F29</f>
        <v>200000</v>
      </c>
      <c r="G28" s="50">
        <v>0</v>
      </c>
      <c r="H28" s="37">
        <f t="shared" si="0"/>
        <v>0</v>
      </c>
    </row>
    <row r="29" spans="1:10" ht="31.5" x14ac:dyDescent="0.25">
      <c r="A29" s="47" t="s">
        <v>429</v>
      </c>
      <c r="B29" s="48" t="s">
        <v>1</v>
      </c>
      <c r="C29" s="55" t="s">
        <v>177</v>
      </c>
      <c r="D29" s="55" t="s">
        <v>179</v>
      </c>
      <c r="E29" s="48" t="s">
        <v>167</v>
      </c>
      <c r="F29" s="50">
        <f>F30</f>
        <v>200000</v>
      </c>
      <c r="G29" s="50">
        <v>0</v>
      </c>
      <c r="H29" s="37">
        <f t="shared" si="0"/>
        <v>0</v>
      </c>
    </row>
    <row r="30" spans="1:10" x14ac:dyDescent="0.25">
      <c r="A30" s="57" t="s">
        <v>268</v>
      </c>
      <c r="B30" s="48" t="s">
        <v>1</v>
      </c>
      <c r="C30" s="55" t="s">
        <v>177</v>
      </c>
      <c r="D30" s="55" t="s">
        <v>179</v>
      </c>
      <c r="E30" s="48">
        <v>800</v>
      </c>
      <c r="F30" s="50">
        <f>F31</f>
        <v>200000</v>
      </c>
      <c r="G30" s="50"/>
      <c r="H30" s="37">
        <f t="shared" si="0"/>
        <v>0</v>
      </c>
    </row>
    <row r="31" spans="1:10" x14ac:dyDescent="0.25">
      <c r="A31" s="57" t="s">
        <v>269</v>
      </c>
      <c r="B31" s="48" t="s">
        <v>1</v>
      </c>
      <c r="C31" s="55" t="s">
        <v>177</v>
      </c>
      <c r="D31" s="55" t="s">
        <v>179</v>
      </c>
      <c r="E31" s="48">
        <v>870</v>
      </c>
      <c r="F31" s="50">
        <v>200000</v>
      </c>
      <c r="G31" s="50"/>
      <c r="H31" s="37">
        <f t="shared" si="0"/>
        <v>0</v>
      </c>
    </row>
    <row r="32" spans="1:10" x14ac:dyDescent="0.25">
      <c r="A32" s="47" t="s">
        <v>372</v>
      </c>
      <c r="B32" s="48" t="s">
        <v>1</v>
      </c>
      <c r="C32" s="55" t="s">
        <v>180</v>
      </c>
      <c r="D32" s="55" t="s">
        <v>169</v>
      </c>
      <c r="E32" s="48"/>
      <c r="F32" s="50">
        <f>F33+F43+F49+F52</f>
        <v>8804688.9800000004</v>
      </c>
      <c r="G32" s="50">
        <f>G33+G43+G49+G52</f>
        <v>7217792.0199999996</v>
      </c>
      <c r="H32" s="37">
        <f t="shared" si="0"/>
        <v>81.97668351937628</v>
      </c>
    </row>
    <row r="33" spans="1:9" ht="18" customHeight="1" x14ac:dyDescent="0.25">
      <c r="A33" s="47" t="s">
        <v>275</v>
      </c>
      <c r="B33" s="48" t="s">
        <v>1</v>
      </c>
      <c r="C33" s="55" t="s">
        <v>180</v>
      </c>
      <c r="D33" s="55" t="s">
        <v>181</v>
      </c>
      <c r="E33" s="48"/>
      <c r="F33" s="50">
        <f>F34+F36+F38+F40</f>
        <v>1444182.98</v>
      </c>
      <c r="G33" s="50">
        <f>G34+G36+G38+G40</f>
        <v>1061450.68</v>
      </c>
      <c r="H33" s="37">
        <f t="shared" si="0"/>
        <v>73.498351296177162</v>
      </c>
      <c r="I33" s="17"/>
    </row>
    <row r="34" spans="1:9" ht="94.5" x14ac:dyDescent="0.25">
      <c r="A34" s="56" t="s">
        <v>264</v>
      </c>
      <c r="B34" s="48" t="s">
        <v>1</v>
      </c>
      <c r="C34" s="55" t="s">
        <v>180</v>
      </c>
      <c r="D34" s="55" t="s">
        <v>181</v>
      </c>
      <c r="E34" s="48">
        <v>100</v>
      </c>
      <c r="F34" s="50">
        <f>F35</f>
        <v>400146</v>
      </c>
      <c r="G34" s="50">
        <f>G35</f>
        <v>249331.68</v>
      </c>
      <c r="H34" s="37">
        <f t="shared" si="0"/>
        <v>62.310176785473303</v>
      </c>
    </row>
    <row r="35" spans="1:9" ht="31.5" x14ac:dyDescent="0.25">
      <c r="A35" s="56" t="s">
        <v>265</v>
      </c>
      <c r="B35" s="48" t="s">
        <v>1</v>
      </c>
      <c r="C35" s="55" t="s">
        <v>180</v>
      </c>
      <c r="D35" s="55" t="s">
        <v>181</v>
      </c>
      <c r="E35" s="48">
        <v>120</v>
      </c>
      <c r="F35" s="50">
        <v>400146</v>
      </c>
      <c r="G35" s="50">
        <v>249331.68</v>
      </c>
      <c r="H35" s="37">
        <f t="shared" si="0"/>
        <v>62.310176785473303</v>
      </c>
    </row>
    <row r="36" spans="1:9" ht="47.25" x14ac:dyDescent="0.25">
      <c r="A36" s="56" t="s">
        <v>266</v>
      </c>
      <c r="B36" s="48" t="s">
        <v>1</v>
      </c>
      <c r="C36" s="55" t="s">
        <v>180</v>
      </c>
      <c r="D36" s="55" t="s">
        <v>181</v>
      </c>
      <c r="E36" s="48">
        <v>200</v>
      </c>
      <c r="F36" s="50">
        <f>F37</f>
        <v>437500</v>
      </c>
      <c r="G36" s="50">
        <f>G37</f>
        <v>321433</v>
      </c>
      <c r="H36" s="37">
        <f t="shared" si="0"/>
        <v>73.470399999999998</v>
      </c>
    </row>
    <row r="37" spans="1:9" ht="47.25" x14ac:dyDescent="0.25">
      <c r="A37" s="56" t="s">
        <v>267</v>
      </c>
      <c r="B37" s="48" t="s">
        <v>1</v>
      </c>
      <c r="C37" s="55" t="s">
        <v>180</v>
      </c>
      <c r="D37" s="55" t="s">
        <v>181</v>
      </c>
      <c r="E37" s="48">
        <v>240</v>
      </c>
      <c r="F37" s="50">
        <v>437500</v>
      </c>
      <c r="G37" s="50">
        <v>321433</v>
      </c>
      <c r="H37" s="37">
        <f t="shared" si="0"/>
        <v>73.470399999999998</v>
      </c>
    </row>
    <row r="38" spans="1:9" ht="31.5" x14ac:dyDescent="0.25">
      <c r="A38" s="56" t="s">
        <v>270</v>
      </c>
      <c r="B38" s="48" t="s">
        <v>1</v>
      </c>
      <c r="C38" s="55" t="s">
        <v>180</v>
      </c>
      <c r="D38" s="55" t="s">
        <v>181</v>
      </c>
      <c r="E38" s="48">
        <v>300</v>
      </c>
      <c r="F38" s="50">
        <f>F39</f>
        <v>67500</v>
      </c>
      <c r="G38" s="50">
        <f>G39</f>
        <v>14000</v>
      </c>
      <c r="H38" s="37">
        <f t="shared" si="0"/>
        <v>20.74074074074074</v>
      </c>
    </row>
    <row r="39" spans="1:9" x14ac:dyDescent="0.25">
      <c r="A39" s="56" t="s">
        <v>271</v>
      </c>
      <c r="B39" s="48" t="s">
        <v>1</v>
      </c>
      <c r="C39" s="55" t="s">
        <v>180</v>
      </c>
      <c r="D39" s="55" t="s">
        <v>181</v>
      </c>
      <c r="E39" s="48" t="s">
        <v>3</v>
      </c>
      <c r="F39" s="50">
        <v>67500</v>
      </c>
      <c r="G39" s="50">
        <v>14000</v>
      </c>
      <c r="H39" s="37">
        <f t="shared" si="0"/>
        <v>20.74074074074074</v>
      </c>
    </row>
    <row r="40" spans="1:9" x14ac:dyDescent="0.25">
      <c r="A40" s="56" t="s">
        <v>268</v>
      </c>
      <c r="B40" s="48" t="s">
        <v>1</v>
      </c>
      <c r="C40" s="55" t="s">
        <v>180</v>
      </c>
      <c r="D40" s="55" t="s">
        <v>181</v>
      </c>
      <c r="E40" s="48">
        <v>800</v>
      </c>
      <c r="F40" s="50">
        <f>F41+F42</f>
        <v>539036.98</v>
      </c>
      <c r="G40" s="50">
        <f>G41+G42</f>
        <v>476686</v>
      </c>
      <c r="H40" s="37">
        <f t="shared" si="0"/>
        <v>88.43289378773234</v>
      </c>
    </row>
    <row r="41" spans="1:9" x14ac:dyDescent="0.25">
      <c r="A41" s="56" t="s">
        <v>272</v>
      </c>
      <c r="B41" s="48" t="s">
        <v>1</v>
      </c>
      <c r="C41" s="55" t="s">
        <v>180</v>
      </c>
      <c r="D41" s="55" t="s">
        <v>181</v>
      </c>
      <c r="E41" s="48">
        <v>830</v>
      </c>
      <c r="F41" s="50">
        <v>489036.98</v>
      </c>
      <c r="G41" s="50">
        <v>430614</v>
      </c>
      <c r="H41" s="37">
        <f t="shared" si="0"/>
        <v>88.05346376873176</v>
      </c>
    </row>
    <row r="42" spans="1:9" x14ac:dyDescent="0.25">
      <c r="A42" s="56" t="s">
        <v>273</v>
      </c>
      <c r="B42" s="48" t="s">
        <v>1</v>
      </c>
      <c r="C42" s="55" t="s">
        <v>180</v>
      </c>
      <c r="D42" s="55" t="s">
        <v>181</v>
      </c>
      <c r="E42" s="48">
        <v>850</v>
      </c>
      <c r="F42" s="50">
        <v>50000</v>
      </c>
      <c r="G42" s="50">
        <v>46072</v>
      </c>
      <c r="H42" s="37">
        <f t="shared" si="0"/>
        <v>92.144000000000005</v>
      </c>
    </row>
    <row r="43" spans="1:9" ht="63" x14ac:dyDescent="0.25">
      <c r="A43" s="47" t="s">
        <v>427</v>
      </c>
      <c r="B43" s="48" t="s">
        <v>1</v>
      </c>
      <c r="C43" s="55" t="s">
        <v>180</v>
      </c>
      <c r="D43" s="55" t="s">
        <v>182</v>
      </c>
      <c r="E43" s="48"/>
      <c r="F43" s="50">
        <f>F44+F47</f>
        <v>6166784</v>
      </c>
      <c r="G43" s="50">
        <f>G44+G47</f>
        <v>5165731.34</v>
      </c>
      <c r="H43" s="37">
        <f t="shared" si="0"/>
        <v>83.767022486923494</v>
      </c>
    </row>
    <row r="44" spans="1:9" ht="94.5" x14ac:dyDescent="0.25">
      <c r="A44" s="56" t="s">
        <v>264</v>
      </c>
      <c r="B44" s="48" t="s">
        <v>1</v>
      </c>
      <c r="C44" s="55" t="s">
        <v>180</v>
      </c>
      <c r="D44" s="55" t="s">
        <v>182</v>
      </c>
      <c r="E44" s="48">
        <v>100</v>
      </c>
      <c r="F44" s="50">
        <f>F45+F46</f>
        <v>5966784</v>
      </c>
      <c r="G44" s="50">
        <f>G45+G46</f>
        <v>5165731.34</v>
      </c>
      <c r="H44" s="37">
        <f t="shared" si="0"/>
        <v>86.57480042850554</v>
      </c>
    </row>
    <row r="45" spans="1:9" ht="31.5" x14ac:dyDescent="0.25">
      <c r="A45" s="56" t="s">
        <v>274</v>
      </c>
      <c r="B45" s="48" t="s">
        <v>1</v>
      </c>
      <c r="C45" s="55" t="s">
        <v>180</v>
      </c>
      <c r="D45" s="55" t="s">
        <v>182</v>
      </c>
      <c r="E45" s="48">
        <v>110</v>
      </c>
      <c r="F45" s="50">
        <v>70000</v>
      </c>
      <c r="G45" s="50"/>
      <c r="H45" s="37">
        <f t="shared" si="0"/>
        <v>0</v>
      </c>
    </row>
    <row r="46" spans="1:9" ht="31.5" x14ac:dyDescent="0.25">
      <c r="A46" s="56" t="s">
        <v>265</v>
      </c>
      <c r="B46" s="48" t="s">
        <v>1</v>
      </c>
      <c r="C46" s="55" t="s">
        <v>180</v>
      </c>
      <c r="D46" s="55" t="s">
        <v>182</v>
      </c>
      <c r="E46" s="48">
        <v>120</v>
      </c>
      <c r="F46" s="50">
        <v>5896784</v>
      </c>
      <c r="G46" s="50">
        <v>5165731.34</v>
      </c>
      <c r="H46" s="37">
        <f t="shared" si="0"/>
        <v>87.602519271521558</v>
      </c>
    </row>
    <row r="47" spans="1:9" ht="47.25" x14ac:dyDescent="0.25">
      <c r="A47" s="56" t="s">
        <v>266</v>
      </c>
      <c r="B47" s="48" t="s">
        <v>1</v>
      </c>
      <c r="C47" s="55" t="s">
        <v>180</v>
      </c>
      <c r="D47" s="55" t="s">
        <v>182</v>
      </c>
      <c r="E47" s="48">
        <v>200</v>
      </c>
      <c r="F47" s="50">
        <f>F48</f>
        <v>200000</v>
      </c>
      <c r="G47" s="50">
        <f>G48</f>
        <v>0</v>
      </c>
      <c r="H47" s="37">
        <f t="shared" si="0"/>
        <v>0</v>
      </c>
    </row>
    <row r="48" spans="1:9" ht="47.25" x14ac:dyDescent="0.25">
      <c r="A48" s="56" t="s">
        <v>267</v>
      </c>
      <c r="B48" s="48" t="s">
        <v>1</v>
      </c>
      <c r="C48" s="55" t="s">
        <v>180</v>
      </c>
      <c r="D48" s="55" t="s">
        <v>182</v>
      </c>
      <c r="E48" s="48">
        <v>240</v>
      </c>
      <c r="F48" s="50">
        <v>200000</v>
      </c>
      <c r="G48" s="50"/>
      <c r="H48" s="37">
        <f t="shared" si="0"/>
        <v>0</v>
      </c>
    </row>
    <row r="49" spans="1:8" ht="47.25" x14ac:dyDescent="0.25">
      <c r="A49" s="47" t="s">
        <v>428</v>
      </c>
      <c r="B49" s="48" t="s">
        <v>1</v>
      </c>
      <c r="C49" s="55" t="s">
        <v>180</v>
      </c>
      <c r="D49" s="55" t="s">
        <v>183</v>
      </c>
      <c r="E49" s="48"/>
      <c r="F49" s="50">
        <f>F50</f>
        <v>609336</v>
      </c>
      <c r="G49" s="50">
        <f>G50</f>
        <v>406224</v>
      </c>
      <c r="H49" s="37">
        <f t="shared" si="0"/>
        <v>66.666666666666657</v>
      </c>
    </row>
    <row r="50" spans="1:8" ht="94.5" x14ac:dyDescent="0.25">
      <c r="A50" s="56" t="s">
        <v>264</v>
      </c>
      <c r="B50" s="48" t="s">
        <v>1</v>
      </c>
      <c r="C50" s="55" t="s">
        <v>180</v>
      </c>
      <c r="D50" s="55" t="s">
        <v>183</v>
      </c>
      <c r="E50" s="48">
        <v>100</v>
      </c>
      <c r="F50" s="50">
        <f>F51</f>
        <v>609336</v>
      </c>
      <c r="G50" s="50">
        <f>G51</f>
        <v>406224</v>
      </c>
      <c r="H50" s="37">
        <f t="shared" si="0"/>
        <v>66.666666666666657</v>
      </c>
    </row>
    <row r="51" spans="1:8" ht="31.5" x14ac:dyDescent="0.25">
      <c r="A51" s="56" t="s">
        <v>265</v>
      </c>
      <c r="B51" s="48" t="s">
        <v>1</v>
      </c>
      <c r="C51" s="55" t="s">
        <v>180</v>
      </c>
      <c r="D51" s="55" t="s">
        <v>183</v>
      </c>
      <c r="E51" s="48">
        <v>120</v>
      </c>
      <c r="F51" s="50">
        <v>609336</v>
      </c>
      <c r="G51" s="50">
        <v>406224</v>
      </c>
      <c r="H51" s="37">
        <f t="shared" si="0"/>
        <v>66.666666666666657</v>
      </c>
    </row>
    <row r="52" spans="1:8" ht="63" x14ac:dyDescent="0.25">
      <c r="A52" s="47" t="s">
        <v>430</v>
      </c>
      <c r="B52" s="48" t="s">
        <v>1</v>
      </c>
      <c r="C52" s="55" t="s">
        <v>180</v>
      </c>
      <c r="D52" s="55" t="s">
        <v>203</v>
      </c>
      <c r="E52" s="48"/>
      <c r="F52" s="50">
        <f>F53</f>
        <v>584386</v>
      </c>
      <c r="G52" s="50">
        <f>G53</f>
        <v>584386</v>
      </c>
      <c r="H52" s="37">
        <f t="shared" si="0"/>
        <v>100</v>
      </c>
    </row>
    <row r="53" spans="1:8" x14ac:dyDescent="0.25">
      <c r="A53" s="56" t="s">
        <v>268</v>
      </c>
      <c r="B53" s="48" t="s">
        <v>1</v>
      </c>
      <c r="C53" s="55" t="s">
        <v>180</v>
      </c>
      <c r="D53" s="48" t="s">
        <v>203</v>
      </c>
      <c r="E53" s="48">
        <v>800</v>
      </c>
      <c r="F53" s="50">
        <f>F54</f>
        <v>584386</v>
      </c>
      <c r="G53" s="50">
        <f>G54</f>
        <v>584386</v>
      </c>
      <c r="H53" s="37">
        <f t="shared" si="0"/>
        <v>100</v>
      </c>
    </row>
    <row r="54" spans="1:8" x14ac:dyDescent="0.25">
      <c r="A54" s="56" t="s">
        <v>272</v>
      </c>
      <c r="B54" s="48" t="s">
        <v>1</v>
      </c>
      <c r="C54" s="55" t="s">
        <v>180</v>
      </c>
      <c r="D54" s="48" t="s">
        <v>203</v>
      </c>
      <c r="E54" s="48">
        <v>830</v>
      </c>
      <c r="F54" s="50">
        <v>584386</v>
      </c>
      <c r="G54" s="50">
        <v>584386</v>
      </c>
      <c r="H54" s="37">
        <f t="shared" si="0"/>
        <v>100</v>
      </c>
    </row>
    <row r="55" spans="1:8" x14ac:dyDescent="0.25">
      <c r="A55" s="47" t="s">
        <v>461</v>
      </c>
      <c r="B55" s="48" t="s">
        <v>1</v>
      </c>
      <c r="C55" s="48" t="s">
        <v>184</v>
      </c>
      <c r="D55" s="48" t="s">
        <v>169</v>
      </c>
      <c r="E55" s="48" t="s">
        <v>167</v>
      </c>
      <c r="F55" s="54">
        <f>F56</f>
        <v>1377660</v>
      </c>
      <c r="G55" s="50">
        <f>G56</f>
        <v>1034785.51</v>
      </c>
      <c r="H55" s="37">
        <f t="shared" si="0"/>
        <v>75.111820768549578</v>
      </c>
    </row>
    <row r="56" spans="1:8" ht="20.25" customHeight="1" x14ac:dyDescent="0.25">
      <c r="A56" s="47" t="s">
        <v>375</v>
      </c>
      <c r="B56" s="48" t="s">
        <v>1</v>
      </c>
      <c r="C56" s="48" t="s">
        <v>4</v>
      </c>
      <c r="D56" s="48" t="s">
        <v>169</v>
      </c>
      <c r="E56" s="48" t="s">
        <v>167</v>
      </c>
      <c r="F56" s="50">
        <f>F57</f>
        <v>1377660</v>
      </c>
      <c r="G56" s="50">
        <f>G57</f>
        <v>1034785.51</v>
      </c>
      <c r="H56" s="37">
        <f t="shared" si="0"/>
        <v>75.111820768549578</v>
      </c>
    </row>
    <row r="57" spans="1:8" ht="63" x14ac:dyDescent="0.25">
      <c r="A57" s="47" t="s">
        <v>436</v>
      </c>
      <c r="B57" s="48" t="s">
        <v>1</v>
      </c>
      <c r="C57" s="48" t="s">
        <v>4</v>
      </c>
      <c r="D57" s="48" t="s">
        <v>185</v>
      </c>
      <c r="E57" s="48" t="s">
        <v>167</v>
      </c>
      <c r="F57" s="50">
        <f>F58+F60</f>
        <v>1377660</v>
      </c>
      <c r="G57" s="50">
        <f>G58+G60</f>
        <v>1034785.51</v>
      </c>
      <c r="H57" s="37">
        <f t="shared" si="0"/>
        <v>75.111820768549578</v>
      </c>
    </row>
    <row r="58" spans="1:8" ht="94.5" x14ac:dyDescent="0.25">
      <c r="A58" s="56" t="s">
        <v>264</v>
      </c>
      <c r="B58" s="48" t="s">
        <v>1</v>
      </c>
      <c r="C58" s="48" t="s">
        <v>4</v>
      </c>
      <c r="D58" s="48" t="s">
        <v>185</v>
      </c>
      <c r="E58" s="48">
        <v>100</v>
      </c>
      <c r="F58" s="50">
        <f>F59</f>
        <v>1346340</v>
      </c>
      <c r="G58" s="50">
        <f>G59</f>
        <v>1029394.43</v>
      </c>
      <c r="H58" s="37">
        <f t="shared" si="0"/>
        <v>76.458727364558726</v>
      </c>
    </row>
    <row r="59" spans="1:8" ht="31.5" x14ac:dyDescent="0.25">
      <c r="A59" s="56" t="s">
        <v>265</v>
      </c>
      <c r="B59" s="48" t="s">
        <v>1</v>
      </c>
      <c r="C59" s="48" t="s">
        <v>4</v>
      </c>
      <c r="D59" s="48" t="s">
        <v>185</v>
      </c>
      <c r="E59" s="48">
        <v>120</v>
      </c>
      <c r="F59" s="50">
        <v>1346340</v>
      </c>
      <c r="G59" s="50">
        <v>1029394.43</v>
      </c>
      <c r="H59" s="37">
        <f t="shared" si="0"/>
        <v>76.458727364558726</v>
      </c>
    </row>
    <row r="60" spans="1:8" ht="47.25" x14ac:dyDescent="0.25">
      <c r="A60" s="56" t="s">
        <v>266</v>
      </c>
      <c r="B60" s="48" t="s">
        <v>1</v>
      </c>
      <c r="C60" s="48" t="s">
        <v>4</v>
      </c>
      <c r="D60" s="48" t="s">
        <v>185</v>
      </c>
      <c r="E60" s="48">
        <v>200</v>
      </c>
      <c r="F60" s="50">
        <f>F61</f>
        <v>31320</v>
      </c>
      <c r="G60" s="50">
        <f>G61</f>
        <v>5391.08</v>
      </c>
      <c r="H60" s="37">
        <f t="shared" si="0"/>
        <v>17.212899106002556</v>
      </c>
    </row>
    <row r="61" spans="1:8" ht="47.25" x14ac:dyDescent="0.25">
      <c r="A61" s="56" t="s">
        <v>267</v>
      </c>
      <c r="B61" s="48" t="s">
        <v>1</v>
      </c>
      <c r="C61" s="48" t="s">
        <v>4</v>
      </c>
      <c r="D61" s="48" t="s">
        <v>185</v>
      </c>
      <c r="E61" s="48">
        <v>240</v>
      </c>
      <c r="F61" s="50">
        <v>31320</v>
      </c>
      <c r="G61" s="50">
        <v>5391.08</v>
      </c>
      <c r="H61" s="37">
        <f t="shared" si="0"/>
        <v>17.212899106002556</v>
      </c>
    </row>
    <row r="62" spans="1:8" ht="33" customHeight="1" x14ac:dyDescent="0.25">
      <c r="A62" s="47" t="s">
        <v>462</v>
      </c>
      <c r="B62" s="48" t="s">
        <v>1</v>
      </c>
      <c r="C62" s="48" t="s">
        <v>186</v>
      </c>
      <c r="D62" s="48" t="s">
        <v>169</v>
      </c>
      <c r="E62" s="48"/>
      <c r="F62" s="50">
        <f>F63+F67+F71</f>
        <v>1027200</v>
      </c>
      <c r="G62" s="50">
        <f>G63+G67+G71</f>
        <v>571382.96</v>
      </c>
      <c r="H62" s="37">
        <f t="shared" si="0"/>
        <v>55.625288161993765</v>
      </c>
    </row>
    <row r="63" spans="1:8" x14ac:dyDescent="0.25">
      <c r="A63" s="47" t="s">
        <v>445</v>
      </c>
      <c r="B63" s="48" t="s">
        <v>1</v>
      </c>
      <c r="C63" s="48" t="s">
        <v>187</v>
      </c>
      <c r="D63" s="48" t="s">
        <v>169</v>
      </c>
      <c r="E63" s="48" t="s">
        <v>167</v>
      </c>
      <c r="F63" s="50">
        <f t="shared" ref="F63:G65" si="2">F64</f>
        <v>50000</v>
      </c>
      <c r="G63" s="50">
        <f t="shared" si="2"/>
        <v>0</v>
      </c>
      <c r="H63" s="37">
        <f t="shared" si="0"/>
        <v>0</v>
      </c>
    </row>
    <row r="64" spans="1:8" ht="110.25" x14ac:dyDescent="0.25">
      <c r="A64" s="47" t="s">
        <v>414</v>
      </c>
      <c r="B64" s="48" t="s">
        <v>1</v>
      </c>
      <c r="C64" s="48" t="s">
        <v>187</v>
      </c>
      <c r="D64" s="48" t="s">
        <v>188</v>
      </c>
      <c r="E64" s="48" t="s">
        <v>167</v>
      </c>
      <c r="F64" s="50">
        <f t="shared" si="2"/>
        <v>50000</v>
      </c>
      <c r="G64" s="50">
        <f t="shared" si="2"/>
        <v>0</v>
      </c>
      <c r="H64" s="37">
        <f t="shared" si="0"/>
        <v>0</v>
      </c>
    </row>
    <row r="65" spans="1:9" ht="47.25" x14ac:dyDescent="0.25">
      <c r="A65" s="56" t="s">
        <v>266</v>
      </c>
      <c r="B65" s="48" t="s">
        <v>1</v>
      </c>
      <c r="C65" s="48" t="s">
        <v>187</v>
      </c>
      <c r="D65" s="48" t="s">
        <v>188</v>
      </c>
      <c r="E65" s="48">
        <v>200</v>
      </c>
      <c r="F65" s="50">
        <f t="shared" si="2"/>
        <v>50000</v>
      </c>
      <c r="G65" s="50">
        <f t="shared" si="2"/>
        <v>0</v>
      </c>
      <c r="H65" s="37">
        <f t="shared" si="0"/>
        <v>0</v>
      </c>
    </row>
    <row r="66" spans="1:9" ht="47.25" x14ac:dyDescent="0.25">
      <c r="A66" s="56" t="s">
        <v>267</v>
      </c>
      <c r="B66" s="48" t="s">
        <v>1</v>
      </c>
      <c r="C66" s="48" t="s">
        <v>187</v>
      </c>
      <c r="D66" s="48" t="s">
        <v>188</v>
      </c>
      <c r="E66" s="48">
        <v>240</v>
      </c>
      <c r="F66" s="50">
        <v>50000</v>
      </c>
      <c r="G66" s="50"/>
      <c r="H66" s="37">
        <f t="shared" si="0"/>
        <v>0</v>
      </c>
    </row>
    <row r="67" spans="1:9" ht="63" x14ac:dyDescent="0.25">
      <c r="A67" s="47" t="s">
        <v>446</v>
      </c>
      <c r="B67" s="48" t="s">
        <v>1</v>
      </c>
      <c r="C67" s="48" t="s">
        <v>189</v>
      </c>
      <c r="D67" s="48" t="s">
        <v>169</v>
      </c>
      <c r="E67" s="48"/>
      <c r="F67" s="50">
        <f t="shared" ref="F67:G69" si="3">F68</f>
        <v>90000</v>
      </c>
      <c r="G67" s="50">
        <f t="shared" si="3"/>
        <v>0</v>
      </c>
      <c r="H67" s="37">
        <f t="shared" si="0"/>
        <v>0</v>
      </c>
    </row>
    <row r="68" spans="1:9" ht="47.25" x14ac:dyDescent="0.25">
      <c r="A68" s="47" t="s">
        <v>415</v>
      </c>
      <c r="B68" s="48" t="s">
        <v>1</v>
      </c>
      <c r="C68" s="48" t="s">
        <v>189</v>
      </c>
      <c r="D68" s="48" t="s">
        <v>190</v>
      </c>
      <c r="E68" s="48" t="s">
        <v>167</v>
      </c>
      <c r="F68" s="50">
        <f t="shared" si="3"/>
        <v>90000</v>
      </c>
      <c r="G68" s="50">
        <f t="shared" si="3"/>
        <v>0</v>
      </c>
      <c r="H68" s="37">
        <f t="shared" si="0"/>
        <v>0</v>
      </c>
    </row>
    <row r="69" spans="1:9" ht="47.25" x14ac:dyDescent="0.25">
      <c r="A69" s="56" t="s">
        <v>266</v>
      </c>
      <c r="B69" s="48" t="s">
        <v>1</v>
      </c>
      <c r="C69" s="48" t="s">
        <v>189</v>
      </c>
      <c r="D69" s="48" t="s">
        <v>190</v>
      </c>
      <c r="E69" s="48">
        <v>200</v>
      </c>
      <c r="F69" s="50">
        <f t="shared" si="3"/>
        <v>90000</v>
      </c>
      <c r="G69" s="50">
        <f t="shared" si="3"/>
        <v>0</v>
      </c>
      <c r="H69" s="37">
        <f t="shared" si="0"/>
        <v>0</v>
      </c>
    </row>
    <row r="70" spans="1:9" ht="47.25" x14ac:dyDescent="0.25">
      <c r="A70" s="56" t="s">
        <v>267</v>
      </c>
      <c r="B70" s="48" t="s">
        <v>1</v>
      </c>
      <c r="C70" s="48" t="s">
        <v>189</v>
      </c>
      <c r="D70" s="48" t="s">
        <v>190</v>
      </c>
      <c r="E70" s="48">
        <v>240</v>
      </c>
      <c r="F70" s="50">
        <v>90000</v>
      </c>
      <c r="G70" s="50"/>
      <c r="H70" s="37">
        <f t="shared" si="0"/>
        <v>0</v>
      </c>
    </row>
    <row r="71" spans="1:9" ht="47.25" x14ac:dyDescent="0.25">
      <c r="A71" s="47" t="s">
        <v>378</v>
      </c>
      <c r="B71" s="48" t="s">
        <v>1</v>
      </c>
      <c r="C71" s="48" t="s">
        <v>191</v>
      </c>
      <c r="D71" s="48" t="s">
        <v>169</v>
      </c>
      <c r="E71" s="48"/>
      <c r="F71" s="50">
        <f>F72+F77</f>
        <v>887200</v>
      </c>
      <c r="G71" s="50">
        <f>G72+G77</f>
        <v>571382.96</v>
      </c>
      <c r="H71" s="37">
        <f t="shared" si="0"/>
        <v>64.402948602344452</v>
      </c>
    </row>
    <row r="72" spans="1:9" x14ac:dyDescent="0.25">
      <c r="A72" s="47" t="s">
        <v>416</v>
      </c>
      <c r="B72" s="48" t="s">
        <v>1</v>
      </c>
      <c r="C72" s="48" t="s">
        <v>191</v>
      </c>
      <c r="D72" s="48" t="s">
        <v>192</v>
      </c>
      <c r="E72" s="48" t="s">
        <v>167</v>
      </c>
      <c r="F72" s="50">
        <v>537200</v>
      </c>
      <c r="G72" s="50">
        <v>279812.09999999998</v>
      </c>
      <c r="H72" s="37">
        <f t="shared" si="0"/>
        <v>52.087137006701411</v>
      </c>
    </row>
    <row r="73" spans="1:9" ht="94.5" x14ac:dyDescent="0.25">
      <c r="A73" s="56" t="s">
        <v>264</v>
      </c>
      <c r="B73" s="48" t="s">
        <v>1</v>
      </c>
      <c r="C73" s="48" t="s">
        <v>191</v>
      </c>
      <c r="D73" s="48" t="s">
        <v>192</v>
      </c>
      <c r="E73" s="48">
        <v>100</v>
      </c>
      <c r="F73" s="50">
        <f>F74</f>
        <v>100000</v>
      </c>
      <c r="G73" s="50">
        <f>G74</f>
        <v>64000</v>
      </c>
      <c r="H73" s="37">
        <f t="shared" ref="H73:H136" si="4">G73/F73*100</f>
        <v>64</v>
      </c>
    </row>
    <row r="74" spans="1:9" ht="31.5" x14ac:dyDescent="0.25">
      <c r="A74" s="56" t="s">
        <v>265</v>
      </c>
      <c r="B74" s="48" t="s">
        <v>1</v>
      </c>
      <c r="C74" s="48" t="s">
        <v>191</v>
      </c>
      <c r="D74" s="48" t="s">
        <v>192</v>
      </c>
      <c r="E74" s="48">
        <v>120</v>
      </c>
      <c r="F74" s="50">
        <v>100000</v>
      </c>
      <c r="G74" s="50">
        <v>64000</v>
      </c>
      <c r="H74" s="37">
        <f t="shared" si="4"/>
        <v>64</v>
      </c>
    </row>
    <row r="75" spans="1:9" ht="47.25" x14ac:dyDescent="0.25">
      <c r="A75" s="56" t="s">
        <v>266</v>
      </c>
      <c r="B75" s="48" t="s">
        <v>1</v>
      </c>
      <c r="C75" s="48" t="s">
        <v>191</v>
      </c>
      <c r="D75" s="48" t="s">
        <v>192</v>
      </c>
      <c r="E75" s="48">
        <v>200</v>
      </c>
      <c r="F75" s="50">
        <f>F76</f>
        <v>437200</v>
      </c>
      <c r="G75" s="50">
        <f>G76</f>
        <v>215812.1</v>
      </c>
      <c r="H75" s="37">
        <f t="shared" si="4"/>
        <v>49.362328453796891</v>
      </c>
    </row>
    <row r="76" spans="1:9" ht="47.25" x14ac:dyDescent="0.25">
      <c r="A76" s="56" t="s">
        <v>267</v>
      </c>
      <c r="B76" s="48" t="s">
        <v>1</v>
      </c>
      <c r="C76" s="48" t="s">
        <v>191</v>
      </c>
      <c r="D76" s="48" t="s">
        <v>192</v>
      </c>
      <c r="E76" s="48">
        <v>240</v>
      </c>
      <c r="F76" s="50">
        <v>437200</v>
      </c>
      <c r="G76" s="50">
        <v>215812.1</v>
      </c>
      <c r="H76" s="37">
        <f t="shared" si="4"/>
        <v>49.362328453796891</v>
      </c>
      <c r="I76" s="17"/>
    </row>
    <row r="77" spans="1:9" ht="31.5" x14ac:dyDescent="0.25">
      <c r="A77" s="47" t="s">
        <v>417</v>
      </c>
      <c r="B77" s="48" t="s">
        <v>1</v>
      </c>
      <c r="C77" s="48" t="s">
        <v>191</v>
      </c>
      <c r="D77" s="48" t="s">
        <v>193</v>
      </c>
      <c r="E77" s="48" t="s">
        <v>167</v>
      </c>
      <c r="F77" s="50">
        <f>F78</f>
        <v>350000</v>
      </c>
      <c r="G77" s="50">
        <f>G78</f>
        <v>291570.86</v>
      </c>
      <c r="H77" s="37">
        <f t="shared" si="4"/>
        <v>83.305959999999999</v>
      </c>
    </row>
    <row r="78" spans="1:9" ht="47.25" x14ac:dyDescent="0.25">
      <c r="A78" s="56" t="s">
        <v>266</v>
      </c>
      <c r="B78" s="48" t="s">
        <v>1</v>
      </c>
      <c r="C78" s="48" t="s">
        <v>191</v>
      </c>
      <c r="D78" s="48" t="s">
        <v>193</v>
      </c>
      <c r="E78" s="48">
        <v>200</v>
      </c>
      <c r="F78" s="49">
        <f>F79</f>
        <v>350000</v>
      </c>
      <c r="G78" s="49">
        <f>G79</f>
        <v>291570.86</v>
      </c>
      <c r="H78" s="37">
        <f t="shared" si="4"/>
        <v>83.305959999999999</v>
      </c>
    </row>
    <row r="79" spans="1:9" ht="47.25" x14ac:dyDescent="0.25">
      <c r="A79" s="56" t="s">
        <v>267</v>
      </c>
      <c r="B79" s="48" t="s">
        <v>1</v>
      </c>
      <c r="C79" s="48" t="s">
        <v>191</v>
      </c>
      <c r="D79" s="48" t="s">
        <v>193</v>
      </c>
      <c r="E79" s="48">
        <v>240</v>
      </c>
      <c r="F79" s="49">
        <v>350000</v>
      </c>
      <c r="G79" s="49">
        <v>291570.86</v>
      </c>
      <c r="H79" s="37">
        <f t="shared" si="4"/>
        <v>83.305959999999999</v>
      </c>
    </row>
    <row r="80" spans="1:9" x14ac:dyDescent="0.25">
      <c r="A80" s="47" t="s">
        <v>463</v>
      </c>
      <c r="B80" s="48" t="s">
        <v>1</v>
      </c>
      <c r="C80" s="48" t="s">
        <v>194</v>
      </c>
      <c r="D80" s="48" t="s">
        <v>169</v>
      </c>
      <c r="E80" s="48"/>
      <c r="F80" s="50">
        <v>8658302.8499999996</v>
      </c>
      <c r="G80" s="50">
        <v>992026.7</v>
      </c>
      <c r="H80" s="37">
        <f t="shared" si="4"/>
        <v>11.457519067954525</v>
      </c>
    </row>
    <row r="81" spans="1:8" x14ac:dyDescent="0.25">
      <c r="A81" s="47" t="s">
        <v>381</v>
      </c>
      <c r="B81" s="48" t="s">
        <v>1</v>
      </c>
      <c r="C81" s="48" t="s">
        <v>195</v>
      </c>
      <c r="D81" s="48" t="s">
        <v>169</v>
      </c>
      <c r="E81" s="48" t="s">
        <v>167</v>
      </c>
      <c r="F81" s="50">
        <f>F82+F85+F88+F91</f>
        <v>7753302.8500000015</v>
      </c>
      <c r="G81" s="50">
        <f>G82+G85+G88+G91</f>
        <v>764924.50000000012</v>
      </c>
      <c r="H81" s="37">
        <f t="shared" si="4"/>
        <v>9.8657890037147205</v>
      </c>
    </row>
    <row r="82" spans="1:8" ht="47.25" x14ac:dyDescent="0.25">
      <c r="A82" s="47" t="s">
        <v>418</v>
      </c>
      <c r="B82" s="48" t="s">
        <v>1</v>
      </c>
      <c r="C82" s="48" t="s">
        <v>195</v>
      </c>
      <c r="D82" s="48" t="s">
        <v>196</v>
      </c>
      <c r="E82" s="48" t="s">
        <v>167</v>
      </c>
      <c r="F82" s="50">
        <f>F83</f>
        <v>6661894.1900000004</v>
      </c>
      <c r="G82" s="50">
        <v>0</v>
      </c>
      <c r="H82" s="37">
        <f t="shared" si="4"/>
        <v>0</v>
      </c>
    </row>
    <row r="83" spans="1:8" ht="47.25" x14ac:dyDescent="0.25">
      <c r="A83" s="56" t="s">
        <v>266</v>
      </c>
      <c r="B83" s="48" t="s">
        <v>1</v>
      </c>
      <c r="C83" s="48" t="s">
        <v>195</v>
      </c>
      <c r="D83" s="48" t="s">
        <v>196</v>
      </c>
      <c r="E83" s="48">
        <v>200</v>
      </c>
      <c r="F83" s="50">
        <f>F84</f>
        <v>6661894.1900000004</v>
      </c>
      <c r="G83" s="50"/>
      <c r="H83" s="37">
        <f t="shared" si="4"/>
        <v>0</v>
      </c>
    </row>
    <row r="84" spans="1:8" ht="47.25" x14ac:dyDescent="0.25">
      <c r="A84" s="56" t="s">
        <v>267</v>
      </c>
      <c r="B84" s="48" t="s">
        <v>1</v>
      </c>
      <c r="C84" s="48" t="s">
        <v>195</v>
      </c>
      <c r="D84" s="48" t="s">
        <v>196</v>
      </c>
      <c r="E84" s="48">
        <v>240</v>
      </c>
      <c r="F84" s="49">
        <v>6661894.1900000004</v>
      </c>
      <c r="G84" s="49">
        <v>0</v>
      </c>
      <c r="H84" s="37">
        <f t="shared" si="4"/>
        <v>0</v>
      </c>
    </row>
    <row r="85" spans="1:8" ht="63" x14ac:dyDescent="0.25">
      <c r="A85" s="47" t="s">
        <v>419</v>
      </c>
      <c r="B85" s="48" t="s">
        <v>1</v>
      </c>
      <c r="C85" s="48" t="s">
        <v>195</v>
      </c>
      <c r="D85" s="48" t="s">
        <v>197</v>
      </c>
      <c r="E85" s="48" t="s">
        <v>167</v>
      </c>
      <c r="F85" s="50">
        <f>F86</f>
        <v>394519.78</v>
      </c>
      <c r="G85" s="50">
        <f>G86</f>
        <v>394519.78</v>
      </c>
      <c r="H85" s="37">
        <f t="shared" si="4"/>
        <v>100</v>
      </c>
    </row>
    <row r="86" spans="1:8" ht="47.25" x14ac:dyDescent="0.25">
      <c r="A86" s="56" t="s">
        <v>266</v>
      </c>
      <c r="B86" s="48" t="s">
        <v>1</v>
      </c>
      <c r="C86" s="48" t="s">
        <v>195</v>
      </c>
      <c r="D86" s="48" t="s">
        <v>197</v>
      </c>
      <c r="E86" s="48">
        <v>200</v>
      </c>
      <c r="F86" s="50">
        <f>F87</f>
        <v>394519.78</v>
      </c>
      <c r="G86" s="50">
        <f>G87</f>
        <v>394519.78</v>
      </c>
      <c r="H86" s="37">
        <f t="shared" si="4"/>
        <v>100</v>
      </c>
    </row>
    <row r="87" spans="1:8" ht="47.25" x14ac:dyDescent="0.25">
      <c r="A87" s="56" t="s">
        <v>267</v>
      </c>
      <c r="B87" s="48" t="s">
        <v>1</v>
      </c>
      <c r="C87" s="48" t="s">
        <v>195</v>
      </c>
      <c r="D87" s="48" t="s">
        <v>197</v>
      </c>
      <c r="E87" s="48">
        <v>240</v>
      </c>
      <c r="F87" s="49">
        <v>394519.78</v>
      </c>
      <c r="G87" s="49">
        <v>394519.78</v>
      </c>
      <c r="H87" s="37">
        <f t="shared" si="4"/>
        <v>100</v>
      </c>
    </row>
    <row r="88" spans="1:8" ht="48.75" customHeight="1" x14ac:dyDescent="0.25">
      <c r="A88" s="47" t="s">
        <v>420</v>
      </c>
      <c r="B88" s="48" t="s">
        <v>1</v>
      </c>
      <c r="C88" s="48" t="s">
        <v>195</v>
      </c>
      <c r="D88" s="48" t="s">
        <v>198</v>
      </c>
      <c r="E88" s="48" t="s">
        <v>167</v>
      </c>
      <c r="F88" s="50">
        <f>F89</f>
        <v>403511.94</v>
      </c>
      <c r="G88" s="50">
        <f>G89</f>
        <v>199382.81</v>
      </c>
      <c r="H88" s="37">
        <f t="shared" si="4"/>
        <v>49.411873661037141</v>
      </c>
    </row>
    <row r="89" spans="1:8" ht="47.25" x14ac:dyDescent="0.25">
      <c r="A89" s="56" t="s">
        <v>266</v>
      </c>
      <c r="B89" s="48" t="s">
        <v>1</v>
      </c>
      <c r="C89" s="48" t="s">
        <v>195</v>
      </c>
      <c r="D89" s="48" t="s">
        <v>198</v>
      </c>
      <c r="E89" s="48">
        <v>200</v>
      </c>
      <c r="F89" s="50">
        <f>F90</f>
        <v>403511.94</v>
      </c>
      <c r="G89" s="50">
        <f>G90</f>
        <v>199382.81</v>
      </c>
      <c r="H89" s="37">
        <f t="shared" si="4"/>
        <v>49.411873661037141</v>
      </c>
    </row>
    <row r="90" spans="1:8" ht="47.25" x14ac:dyDescent="0.25">
      <c r="A90" s="56" t="s">
        <v>267</v>
      </c>
      <c r="B90" s="48" t="s">
        <v>1</v>
      </c>
      <c r="C90" s="48" t="s">
        <v>195</v>
      </c>
      <c r="D90" s="48" t="s">
        <v>198</v>
      </c>
      <c r="E90" s="48">
        <v>240</v>
      </c>
      <c r="F90" s="50">
        <v>403511.94</v>
      </c>
      <c r="G90" s="50">
        <v>199382.81</v>
      </c>
      <c r="H90" s="37">
        <f t="shared" si="4"/>
        <v>49.411873661037141</v>
      </c>
    </row>
    <row r="91" spans="1:8" ht="47.25" x14ac:dyDescent="0.25">
      <c r="A91" s="47" t="s">
        <v>421</v>
      </c>
      <c r="B91" s="48" t="s">
        <v>1</v>
      </c>
      <c r="C91" s="48" t="s">
        <v>195</v>
      </c>
      <c r="D91" s="48" t="s">
        <v>199</v>
      </c>
      <c r="E91" s="48" t="s">
        <v>167</v>
      </c>
      <c r="F91" s="50">
        <f>F92</f>
        <v>293376.94</v>
      </c>
      <c r="G91" s="50">
        <f>G92</f>
        <v>171021.91</v>
      </c>
      <c r="H91" s="37">
        <f t="shared" si="4"/>
        <v>58.29425789225288</v>
      </c>
    </row>
    <row r="92" spans="1:8" ht="47.25" x14ac:dyDescent="0.25">
      <c r="A92" s="56" t="s">
        <v>266</v>
      </c>
      <c r="B92" s="48" t="s">
        <v>1</v>
      </c>
      <c r="C92" s="48" t="s">
        <v>195</v>
      </c>
      <c r="D92" s="48" t="s">
        <v>199</v>
      </c>
      <c r="E92" s="48">
        <v>200</v>
      </c>
      <c r="F92" s="50">
        <f>F93</f>
        <v>293376.94</v>
      </c>
      <c r="G92" s="50">
        <f>G93</f>
        <v>171021.91</v>
      </c>
      <c r="H92" s="37">
        <f t="shared" si="4"/>
        <v>58.29425789225288</v>
      </c>
    </row>
    <row r="93" spans="1:8" ht="47.25" x14ac:dyDescent="0.25">
      <c r="A93" s="56" t="s">
        <v>267</v>
      </c>
      <c r="B93" s="48" t="s">
        <v>1</v>
      </c>
      <c r="C93" s="48" t="s">
        <v>195</v>
      </c>
      <c r="D93" s="48" t="s">
        <v>199</v>
      </c>
      <c r="E93" s="48">
        <v>240</v>
      </c>
      <c r="F93" s="49">
        <v>293376.94</v>
      </c>
      <c r="G93" s="49">
        <v>171021.91</v>
      </c>
      <c r="H93" s="37">
        <f t="shared" si="4"/>
        <v>58.29425789225288</v>
      </c>
    </row>
    <row r="94" spans="1:8" ht="31.5" x14ac:dyDescent="0.25">
      <c r="A94" s="47" t="s">
        <v>383</v>
      </c>
      <c r="B94" s="48" t="s">
        <v>1</v>
      </c>
      <c r="C94" s="48" t="s">
        <v>200</v>
      </c>
      <c r="D94" s="48" t="s">
        <v>169</v>
      </c>
      <c r="E94" s="48"/>
      <c r="F94" s="50">
        <f>F95+F98+F101</f>
        <v>905000</v>
      </c>
      <c r="G94" s="50">
        <f>G95+G98+G101</f>
        <v>227102.2</v>
      </c>
      <c r="H94" s="37">
        <f t="shared" si="4"/>
        <v>25.094165745856355</v>
      </c>
    </row>
    <row r="95" spans="1:8" ht="31.5" x14ac:dyDescent="0.25">
      <c r="A95" s="47" t="s">
        <v>425</v>
      </c>
      <c r="B95" s="48" t="s">
        <v>1</v>
      </c>
      <c r="C95" s="48" t="s">
        <v>200</v>
      </c>
      <c r="D95" s="48" t="s">
        <v>201</v>
      </c>
      <c r="E95" s="48" t="s">
        <v>167</v>
      </c>
      <c r="F95" s="50">
        <f>F96</f>
        <v>305000</v>
      </c>
      <c r="G95" s="50">
        <f>G96</f>
        <v>0</v>
      </c>
      <c r="H95" s="37">
        <f t="shared" si="4"/>
        <v>0</v>
      </c>
    </row>
    <row r="96" spans="1:8" ht="47.25" x14ac:dyDescent="0.25">
      <c r="A96" s="56" t="s">
        <v>266</v>
      </c>
      <c r="B96" s="48" t="s">
        <v>1</v>
      </c>
      <c r="C96" s="48" t="s">
        <v>200</v>
      </c>
      <c r="D96" s="48" t="s">
        <v>201</v>
      </c>
      <c r="E96" s="48">
        <v>200</v>
      </c>
      <c r="F96" s="50">
        <f>F97</f>
        <v>305000</v>
      </c>
      <c r="G96" s="50">
        <f>G97</f>
        <v>0</v>
      </c>
      <c r="H96" s="37">
        <f t="shared" si="4"/>
        <v>0</v>
      </c>
    </row>
    <row r="97" spans="1:8" ht="47.25" x14ac:dyDescent="0.25">
      <c r="A97" s="56" t="s">
        <v>267</v>
      </c>
      <c r="B97" s="48" t="s">
        <v>1</v>
      </c>
      <c r="C97" s="48" t="s">
        <v>200</v>
      </c>
      <c r="D97" s="48" t="s">
        <v>201</v>
      </c>
      <c r="E97" s="48">
        <v>240</v>
      </c>
      <c r="F97" s="49">
        <v>305000</v>
      </c>
      <c r="G97" s="49">
        <v>0</v>
      </c>
      <c r="H97" s="37">
        <f t="shared" si="4"/>
        <v>0</v>
      </c>
    </row>
    <row r="98" spans="1:8" ht="31.5" x14ac:dyDescent="0.25">
      <c r="A98" s="47" t="s">
        <v>426</v>
      </c>
      <c r="B98" s="48" t="s">
        <v>1</v>
      </c>
      <c r="C98" s="48" t="s">
        <v>200</v>
      </c>
      <c r="D98" s="48" t="s">
        <v>202</v>
      </c>
      <c r="E98" s="48" t="s">
        <v>167</v>
      </c>
      <c r="F98" s="50">
        <f>F99</f>
        <v>100000</v>
      </c>
      <c r="G98" s="50">
        <f>G99</f>
        <v>27000</v>
      </c>
      <c r="H98" s="37">
        <f t="shared" si="4"/>
        <v>27</v>
      </c>
    </row>
    <row r="99" spans="1:8" ht="47.25" x14ac:dyDescent="0.25">
      <c r="A99" s="56" t="s">
        <v>266</v>
      </c>
      <c r="B99" s="48" t="s">
        <v>1</v>
      </c>
      <c r="C99" s="48" t="s">
        <v>200</v>
      </c>
      <c r="D99" s="48" t="s">
        <v>202</v>
      </c>
      <c r="E99" s="48">
        <v>200</v>
      </c>
      <c r="F99" s="50">
        <f>F100</f>
        <v>100000</v>
      </c>
      <c r="G99" s="50">
        <f>G100</f>
        <v>27000</v>
      </c>
      <c r="H99" s="37">
        <f t="shared" si="4"/>
        <v>27</v>
      </c>
    </row>
    <row r="100" spans="1:8" ht="47.25" x14ac:dyDescent="0.25">
      <c r="A100" s="56" t="s">
        <v>267</v>
      </c>
      <c r="B100" s="48" t="s">
        <v>1</v>
      </c>
      <c r="C100" s="48" t="s">
        <v>200</v>
      </c>
      <c r="D100" s="48" t="s">
        <v>202</v>
      </c>
      <c r="E100" s="48">
        <v>240</v>
      </c>
      <c r="F100" s="49">
        <v>100000</v>
      </c>
      <c r="G100" s="49">
        <v>27000</v>
      </c>
      <c r="H100" s="37">
        <f t="shared" si="4"/>
        <v>27</v>
      </c>
    </row>
    <row r="101" spans="1:8" ht="63" x14ac:dyDescent="0.25">
      <c r="A101" s="47" t="s">
        <v>430</v>
      </c>
      <c r="B101" s="48" t="s">
        <v>1</v>
      </c>
      <c r="C101" s="48" t="s">
        <v>200</v>
      </c>
      <c r="D101" s="48" t="s">
        <v>203</v>
      </c>
      <c r="E101" s="48" t="s">
        <v>167</v>
      </c>
      <c r="F101" s="50">
        <f>F102</f>
        <v>500000</v>
      </c>
      <c r="G101" s="50">
        <f>G102</f>
        <v>200102.2</v>
      </c>
      <c r="H101" s="37">
        <f t="shared" si="4"/>
        <v>40.020440000000001</v>
      </c>
    </row>
    <row r="102" spans="1:8" ht="47.25" x14ac:dyDescent="0.25">
      <c r="A102" s="56" t="s">
        <v>266</v>
      </c>
      <c r="B102" s="48" t="s">
        <v>1</v>
      </c>
      <c r="C102" s="48" t="s">
        <v>200</v>
      </c>
      <c r="D102" s="48" t="s">
        <v>203</v>
      </c>
      <c r="E102" s="48">
        <v>200</v>
      </c>
      <c r="F102" s="50">
        <f>F103</f>
        <v>500000</v>
      </c>
      <c r="G102" s="50">
        <f>G103</f>
        <v>200102.2</v>
      </c>
      <c r="H102" s="37">
        <f t="shared" si="4"/>
        <v>40.020440000000001</v>
      </c>
    </row>
    <row r="103" spans="1:8" ht="47.25" x14ac:dyDescent="0.25">
      <c r="A103" s="56" t="s">
        <v>267</v>
      </c>
      <c r="B103" s="48" t="s">
        <v>1</v>
      </c>
      <c r="C103" s="48" t="s">
        <v>200</v>
      </c>
      <c r="D103" s="48" t="s">
        <v>203</v>
      </c>
      <c r="E103" s="48">
        <v>240</v>
      </c>
      <c r="F103" s="49">
        <v>500000</v>
      </c>
      <c r="G103" s="49">
        <v>200102.2</v>
      </c>
      <c r="H103" s="37">
        <f t="shared" si="4"/>
        <v>40.020440000000001</v>
      </c>
    </row>
    <row r="104" spans="1:8" ht="31.5" x14ac:dyDescent="0.25">
      <c r="A104" s="47" t="s">
        <v>464</v>
      </c>
      <c r="B104" s="48" t="s">
        <v>1</v>
      </c>
      <c r="C104" s="48" t="s">
        <v>204</v>
      </c>
      <c r="D104" s="48" t="s">
        <v>169</v>
      </c>
      <c r="E104" s="48"/>
      <c r="F104" s="50">
        <f>F105+F109+F119</f>
        <v>43457042.590000004</v>
      </c>
      <c r="G104" s="50">
        <f>G105+G109+G119</f>
        <v>38223229.450000003</v>
      </c>
      <c r="H104" s="37">
        <f t="shared" si="4"/>
        <v>87.956352231837414</v>
      </c>
    </row>
    <row r="105" spans="1:8" x14ac:dyDescent="0.25">
      <c r="A105" s="47" t="s">
        <v>386</v>
      </c>
      <c r="B105" s="48" t="s">
        <v>1</v>
      </c>
      <c r="C105" s="48" t="s">
        <v>205</v>
      </c>
      <c r="D105" s="48" t="s">
        <v>169</v>
      </c>
      <c r="E105" s="48"/>
      <c r="F105" s="50">
        <f t="shared" ref="F105:G107" si="5">F106</f>
        <v>555000</v>
      </c>
      <c r="G105" s="50">
        <f t="shared" si="5"/>
        <v>334114.67</v>
      </c>
      <c r="H105" s="37">
        <f t="shared" si="4"/>
        <v>60.20084144144144</v>
      </c>
    </row>
    <row r="106" spans="1:8" ht="31.5" x14ac:dyDescent="0.25">
      <c r="A106" s="47" t="s">
        <v>412</v>
      </c>
      <c r="B106" s="48" t="s">
        <v>1</v>
      </c>
      <c r="C106" s="48" t="s">
        <v>205</v>
      </c>
      <c r="D106" s="48" t="s">
        <v>206</v>
      </c>
      <c r="E106" s="48" t="s">
        <v>167</v>
      </c>
      <c r="F106" s="50">
        <f t="shared" si="5"/>
        <v>555000</v>
      </c>
      <c r="G106" s="50">
        <f t="shared" si="5"/>
        <v>334114.67</v>
      </c>
      <c r="H106" s="37">
        <f t="shared" si="4"/>
        <v>60.20084144144144</v>
      </c>
    </row>
    <row r="107" spans="1:8" ht="47.25" x14ac:dyDescent="0.25">
      <c r="A107" s="56" t="s">
        <v>266</v>
      </c>
      <c r="B107" s="48" t="s">
        <v>1</v>
      </c>
      <c r="C107" s="48" t="s">
        <v>205</v>
      </c>
      <c r="D107" s="48" t="s">
        <v>206</v>
      </c>
      <c r="E107" s="48">
        <v>200</v>
      </c>
      <c r="F107" s="50">
        <f t="shared" si="5"/>
        <v>555000</v>
      </c>
      <c r="G107" s="50">
        <f t="shared" si="5"/>
        <v>334114.67</v>
      </c>
      <c r="H107" s="37">
        <f t="shared" si="4"/>
        <v>60.20084144144144</v>
      </c>
    </row>
    <row r="108" spans="1:8" ht="47.25" x14ac:dyDescent="0.25">
      <c r="A108" s="56" t="s">
        <v>267</v>
      </c>
      <c r="B108" s="48" t="s">
        <v>1</v>
      </c>
      <c r="C108" s="48" t="s">
        <v>205</v>
      </c>
      <c r="D108" s="48" t="s">
        <v>206</v>
      </c>
      <c r="E108" s="48">
        <v>240</v>
      </c>
      <c r="F108" s="49">
        <v>555000</v>
      </c>
      <c r="G108" s="49">
        <v>334114.67</v>
      </c>
      <c r="H108" s="37">
        <f t="shared" si="4"/>
        <v>60.20084144144144</v>
      </c>
    </row>
    <row r="109" spans="1:8" x14ac:dyDescent="0.25">
      <c r="A109" s="47" t="s">
        <v>387</v>
      </c>
      <c r="B109" s="48" t="s">
        <v>1</v>
      </c>
      <c r="C109" s="48" t="s">
        <v>207</v>
      </c>
      <c r="D109" s="48" t="s">
        <v>169</v>
      </c>
      <c r="E109" s="48"/>
      <c r="F109" s="50">
        <v>15528307.279999999</v>
      </c>
      <c r="G109" s="50">
        <v>15432266.42</v>
      </c>
      <c r="H109" s="37">
        <f t="shared" si="4"/>
        <v>99.38151107993788</v>
      </c>
    </row>
    <row r="110" spans="1:8" ht="49.5" customHeight="1" x14ac:dyDescent="0.25">
      <c r="A110" s="47" t="s">
        <v>422</v>
      </c>
      <c r="B110" s="48" t="s">
        <v>1</v>
      </c>
      <c r="C110" s="48" t="s">
        <v>207</v>
      </c>
      <c r="D110" s="48" t="s">
        <v>208</v>
      </c>
      <c r="E110" s="48" t="s">
        <v>167</v>
      </c>
      <c r="F110" s="50">
        <f>F111</f>
        <v>75000</v>
      </c>
      <c r="G110" s="50">
        <f>G111</f>
        <v>0</v>
      </c>
      <c r="H110" s="37">
        <f t="shared" si="4"/>
        <v>0</v>
      </c>
    </row>
    <row r="111" spans="1:8" ht="47.25" x14ac:dyDescent="0.25">
      <c r="A111" s="56" t="s">
        <v>266</v>
      </c>
      <c r="B111" s="48" t="s">
        <v>1</v>
      </c>
      <c r="C111" s="48" t="s">
        <v>207</v>
      </c>
      <c r="D111" s="48" t="s">
        <v>208</v>
      </c>
      <c r="E111" s="48">
        <v>200</v>
      </c>
      <c r="F111" s="50">
        <f>F112</f>
        <v>75000</v>
      </c>
      <c r="G111" s="50">
        <f>G112</f>
        <v>0</v>
      </c>
      <c r="H111" s="37">
        <f t="shared" si="4"/>
        <v>0</v>
      </c>
    </row>
    <row r="112" spans="1:8" ht="47.25" x14ac:dyDescent="0.25">
      <c r="A112" s="56" t="s">
        <v>267</v>
      </c>
      <c r="B112" s="48" t="s">
        <v>1</v>
      </c>
      <c r="C112" s="48" t="s">
        <v>207</v>
      </c>
      <c r="D112" s="48" t="s">
        <v>208</v>
      </c>
      <c r="E112" s="48">
        <v>240</v>
      </c>
      <c r="F112" s="50">
        <v>75000</v>
      </c>
      <c r="G112" s="50"/>
      <c r="H112" s="37">
        <f t="shared" si="4"/>
        <v>0</v>
      </c>
    </row>
    <row r="113" spans="1:8" ht="204" customHeight="1" x14ac:dyDescent="0.25">
      <c r="A113" s="47" t="s">
        <v>423</v>
      </c>
      <c r="B113" s="48" t="s">
        <v>1</v>
      </c>
      <c r="C113" s="48" t="s">
        <v>207</v>
      </c>
      <c r="D113" s="48" t="s">
        <v>209</v>
      </c>
      <c r="E113" s="48" t="s">
        <v>167</v>
      </c>
      <c r="F113" s="50">
        <f>F114</f>
        <v>2953307.28</v>
      </c>
      <c r="G113" s="50">
        <f>G114</f>
        <v>2932266.42</v>
      </c>
      <c r="H113" s="37">
        <f t="shared" si="4"/>
        <v>99.287549245468284</v>
      </c>
    </row>
    <row r="114" spans="1:8" ht="47.25" x14ac:dyDescent="0.25">
      <c r="A114" s="56" t="s">
        <v>266</v>
      </c>
      <c r="B114" s="48" t="s">
        <v>1</v>
      </c>
      <c r="C114" s="48" t="s">
        <v>207</v>
      </c>
      <c r="D114" s="48" t="s">
        <v>209</v>
      </c>
      <c r="E114" s="48">
        <v>200</v>
      </c>
      <c r="F114" s="50">
        <f>F115</f>
        <v>2953307.28</v>
      </c>
      <c r="G114" s="50">
        <f>G115</f>
        <v>2932266.42</v>
      </c>
      <c r="H114" s="37">
        <f t="shared" si="4"/>
        <v>99.287549245468284</v>
      </c>
    </row>
    <row r="115" spans="1:8" ht="47.25" x14ac:dyDescent="0.25">
      <c r="A115" s="56" t="s">
        <v>267</v>
      </c>
      <c r="B115" s="48" t="s">
        <v>1</v>
      </c>
      <c r="C115" s="48" t="s">
        <v>207</v>
      </c>
      <c r="D115" s="48" t="s">
        <v>209</v>
      </c>
      <c r="E115" s="48">
        <v>240</v>
      </c>
      <c r="F115" s="50">
        <v>2953307.28</v>
      </c>
      <c r="G115" s="50">
        <v>2932266.42</v>
      </c>
      <c r="H115" s="37">
        <f t="shared" si="4"/>
        <v>99.287549245468284</v>
      </c>
    </row>
    <row r="116" spans="1:8" ht="63" x14ac:dyDescent="0.25">
      <c r="A116" s="47" t="s">
        <v>430</v>
      </c>
      <c r="B116" s="48" t="s">
        <v>1</v>
      </c>
      <c r="C116" s="48" t="s">
        <v>207</v>
      </c>
      <c r="D116" s="48" t="s">
        <v>203</v>
      </c>
      <c r="E116" s="48" t="s">
        <v>167</v>
      </c>
      <c r="F116" s="50">
        <f>F117</f>
        <v>12500000</v>
      </c>
      <c r="G116" s="50">
        <f>G117</f>
        <v>12500000</v>
      </c>
      <c r="H116" s="37">
        <f t="shared" si="4"/>
        <v>100</v>
      </c>
    </row>
    <row r="117" spans="1:8" x14ac:dyDescent="0.25">
      <c r="A117" s="56" t="s">
        <v>268</v>
      </c>
      <c r="B117" s="48" t="s">
        <v>1</v>
      </c>
      <c r="C117" s="48" t="s">
        <v>207</v>
      </c>
      <c r="D117" s="48" t="s">
        <v>203</v>
      </c>
      <c r="E117" s="48">
        <v>800</v>
      </c>
      <c r="F117" s="50">
        <f>F118</f>
        <v>12500000</v>
      </c>
      <c r="G117" s="50">
        <f>G118</f>
        <v>12500000</v>
      </c>
      <c r="H117" s="37">
        <f t="shared" si="4"/>
        <v>100</v>
      </c>
    </row>
    <row r="118" spans="1:8" ht="78.75" x14ac:dyDescent="0.25">
      <c r="A118" s="56" t="s">
        <v>276</v>
      </c>
      <c r="B118" s="48" t="s">
        <v>1</v>
      </c>
      <c r="C118" s="48" t="s">
        <v>207</v>
      </c>
      <c r="D118" s="48" t="s">
        <v>203</v>
      </c>
      <c r="E118" s="48">
        <v>810</v>
      </c>
      <c r="F118" s="49">
        <v>12500000</v>
      </c>
      <c r="G118" s="49">
        <v>12500000</v>
      </c>
      <c r="H118" s="37">
        <f t="shared" si="4"/>
        <v>100</v>
      </c>
    </row>
    <row r="119" spans="1:8" x14ac:dyDescent="0.25">
      <c r="A119" s="47" t="s">
        <v>388</v>
      </c>
      <c r="B119" s="48" t="s">
        <v>1</v>
      </c>
      <c r="C119" s="48" t="s">
        <v>210</v>
      </c>
      <c r="D119" s="48" t="s">
        <v>169</v>
      </c>
      <c r="E119" s="48" t="s">
        <v>167</v>
      </c>
      <c r="F119" s="50">
        <f>F120+F123+F126</f>
        <v>27373735.310000002</v>
      </c>
      <c r="G119" s="50">
        <f>G120+G123+G126</f>
        <v>22456848.359999999</v>
      </c>
      <c r="H119" s="37">
        <f t="shared" si="4"/>
        <v>82.037939308181308</v>
      </c>
    </row>
    <row r="120" spans="1:8" ht="31.5" x14ac:dyDescent="0.25">
      <c r="A120" s="47" t="s">
        <v>424</v>
      </c>
      <c r="B120" s="48" t="s">
        <v>1</v>
      </c>
      <c r="C120" s="48" t="s">
        <v>210</v>
      </c>
      <c r="D120" s="48" t="s">
        <v>211</v>
      </c>
      <c r="E120" s="48" t="s">
        <v>167</v>
      </c>
      <c r="F120" s="50">
        <f>F121</f>
        <v>5487634.46</v>
      </c>
      <c r="G120" s="50">
        <f>G121</f>
        <v>5487634.46</v>
      </c>
      <c r="H120" s="37">
        <f t="shared" si="4"/>
        <v>100</v>
      </c>
    </row>
    <row r="121" spans="1:8" ht="47.25" x14ac:dyDescent="0.25">
      <c r="A121" s="56" t="s">
        <v>266</v>
      </c>
      <c r="B121" s="48" t="s">
        <v>1</v>
      </c>
      <c r="C121" s="48" t="s">
        <v>210</v>
      </c>
      <c r="D121" s="48" t="s">
        <v>211</v>
      </c>
      <c r="E121" s="48">
        <v>200</v>
      </c>
      <c r="F121" s="50">
        <f>F122</f>
        <v>5487634.46</v>
      </c>
      <c r="G121" s="50">
        <f>G122</f>
        <v>5487634.46</v>
      </c>
      <c r="H121" s="37">
        <f t="shared" si="4"/>
        <v>100</v>
      </c>
    </row>
    <row r="122" spans="1:8" ht="47.25" x14ac:dyDescent="0.25">
      <c r="A122" s="56" t="s">
        <v>267</v>
      </c>
      <c r="B122" s="48" t="s">
        <v>1</v>
      </c>
      <c r="C122" s="48" t="s">
        <v>210</v>
      </c>
      <c r="D122" s="48" t="s">
        <v>211</v>
      </c>
      <c r="E122" s="48">
        <v>240</v>
      </c>
      <c r="F122" s="50">
        <v>5487634.46</v>
      </c>
      <c r="G122" s="50">
        <v>5487634.46</v>
      </c>
      <c r="H122" s="37">
        <f t="shared" si="4"/>
        <v>100</v>
      </c>
    </row>
    <row r="123" spans="1:8" x14ac:dyDescent="0.25">
      <c r="A123" s="47" t="s">
        <v>431</v>
      </c>
      <c r="B123" s="48" t="s">
        <v>1</v>
      </c>
      <c r="C123" s="48" t="s">
        <v>210</v>
      </c>
      <c r="D123" s="48" t="s">
        <v>212</v>
      </c>
      <c r="E123" s="48" t="s">
        <v>167</v>
      </c>
      <c r="F123" s="50">
        <f>F124</f>
        <v>3342396.48</v>
      </c>
      <c r="G123" s="50">
        <f>G124</f>
        <v>3237291.66</v>
      </c>
      <c r="H123" s="37">
        <f t="shared" si="4"/>
        <v>96.855405376683507</v>
      </c>
    </row>
    <row r="124" spans="1:8" ht="47.25" x14ac:dyDescent="0.25">
      <c r="A124" s="56" t="s">
        <v>266</v>
      </c>
      <c r="B124" s="48" t="s">
        <v>1</v>
      </c>
      <c r="C124" s="48" t="s">
        <v>210</v>
      </c>
      <c r="D124" s="48" t="s">
        <v>212</v>
      </c>
      <c r="E124" s="48">
        <v>200</v>
      </c>
      <c r="F124" s="50">
        <f>F125</f>
        <v>3342396.48</v>
      </c>
      <c r="G124" s="50">
        <f>G125</f>
        <v>3237291.66</v>
      </c>
      <c r="H124" s="37">
        <f t="shared" si="4"/>
        <v>96.855405376683507</v>
      </c>
    </row>
    <row r="125" spans="1:8" ht="47.25" x14ac:dyDescent="0.25">
      <c r="A125" s="56" t="s">
        <v>267</v>
      </c>
      <c r="B125" s="48" t="s">
        <v>1</v>
      </c>
      <c r="C125" s="48" t="s">
        <v>210</v>
      </c>
      <c r="D125" s="48" t="s">
        <v>212</v>
      </c>
      <c r="E125" s="48">
        <v>240</v>
      </c>
      <c r="F125" s="50">
        <v>3342396.48</v>
      </c>
      <c r="G125" s="50">
        <v>3237291.66</v>
      </c>
      <c r="H125" s="37">
        <f t="shared" si="4"/>
        <v>96.855405376683507</v>
      </c>
    </row>
    <row r="126" spans="1:8" x14ac:dyDescent="0.25">
      <c r="A126" s="47" t="s">
        <v>416</v>
      </c>
      <c r="B126" s="48" t="s">
        <v>1</v>
      </c>
      <c r="C126" s="48" t="s">
        <v>210</v>
      </c>
      <c r="D126" s="48" t="s">
        <v>213</v>
      </c>
      <c r="E126" s="48" t="s">
        <v>167</v>
      </c>
      <c r="F126" s="50">
        <f>F127+F129</f>
        <v>18543704.370000001</v>
      </c>
      <c r="G126" s="50">
        <f>G127+G129</f>
        <v>13731922.24</v>
      </c>
      <c r="H126" s="37">
        <f t="shared" si="4"/>
        <v>74.051667164277589</v>
      </c>
    </row>
    <row r="127" spans="1:8" ht="47.25" x14ac:dyDescent="0.25">
      <c r="A127" s="56" t="s">
        <v>266</v>
      </c>
      <c r="B127" s="48" t="s">
        <v>1</v>
      </c>
      <c r="C127" s="48" t="s">
        <v>210</v>
      </c>
      <c r="D127" s="48" t="s">
        <v>213</v>
      </c>
      <c r="E127" s="48">
        <v>200</v>
      </c>
      <c r="F127" s="50">
        <f>F128</f>
        <v>5158979.4000000004</v>
      </c>
      <c r="G127" s="50">
        <f>G128</f>
        <v>2049393</v>
      </c>
      <c r="H127" s="37">
        <f t="shared" si="4"/>
        <v>39.724775795770768</v>
      </c>
    </row>
    <row r="128" spans="1:8" ht="47.25" x14ac:dyDescent="0.25">
      <c r="A128" s="56" t="s">
        <v>267</v>
      </c>
      <c r="B128" s="48" t="s">
        <v>1</v>
      </c>
      <c r="C128" s="48" t="s">
        <v>210</v>
      </c>
      <c r="D128" s="48" t="s">
        <v>213</v>
      </c>
      <c r="E128" s="48">
        <v>240</v>
      </c>
      <c r="F128" s="50">
        <v>5158979.4000000004</v>
      </c>
      <c r="G128" s="50">
        <v>2049393</v>
      </c>
      <c r="H128" s="37">
        <f t="shared" si="4"/>
        <v>39.724775795770768</v>
      </c>
    </row>
    <row r="129" spans="1:8" ht="47.25" x14ac:dyDescent="0.25">
      <c r="A129" s="56" t="s">
        <v>277</v>
      </c>
      <c r="B129" s="48" t="s">
        <v>1</v>
      </c>
      <c r="C129" s="48" t="s">
        <v>210</v>
      </c>
      <c r="D129" s="48" t="s">
        <v>213</v>
      </c>
      <c r="E129" s="48">
        <v>600</v>
      </c>
      <c r="F129" s="50">
        <f>F130</f>
        <v>13384724.970000001</v>
      </c>
      <c r="G129" s="50">
        <f>G130</f>
        <v>11682529.24</v>
      </c>
      <c r="H129" s="37">
        <f t="shared" si="4"/>
        <v>87.282549818429317</v>
      </c>
    </row>
    <row r="130" spans="1:8" x14ac:dyDescent="0.25">
      <c r="A130" s="56" t="s">
        <v>278</v>
      </c>
      <c r="B130" s="48" t="s">
        <v>1</v>
      </c>
      <c r="C130" s="48" t="s">
        <v>210</v>
      </c>
      <c r="D130" s="48" t="s">
        <v>213</v>
      </c>
      <c r="E130" s="48">
        <v>610</v>
      </c>
      <c r="F130" s="50">
        <v>13384724.970000001</v>
      </c>
      <c r="G130" s="50">
        <v>11682529.24</v>
      </c>
      <c r="H130" s="37">
        <f t="shared" si="4"/>
        <v>87.282549818429317</v>
      </c>
    </row>
    <row r="131" spans="1:8" x14ac:dyDescent="0.25">
      <c r="A131" s="47" t="s">
        <v>447</v>
      </c>
      <c r="B131" s="48" t="s">
        <v>1</v>
      </c>
      <c r="C131" s="48" t="s">
        <v>254</v>
      </c>
      <c r="D131" s="48" t="s">
        <v>169</v>
      </c>
      <c r="E131" s="48"/>
      <c r="F131" s="50">
        <f>F132</f>
        <v>133316.70000000001</v>
      </c>
      <c r="G131" s="50">
        <v>0</v>
      </c>
      <c r="H131" s="37">
        <f t="shared" si="4"/>
        <v>0</v>
      </c>
    </row>
    <row r="132" spans="1:8" ht="31.5" x14ac:dyDescent="0.25">
      <c r="A132" s="47" t="s">
        <v>449</v>
      </c>
      <c r="B132" s="48" t="s">
        <v>1</v>
      </c>
      <c r="C132" s="48" t="s">
        <v>255</v>
      </c>
      <c r="D132" s="48" t="s">
        <v>169</v>
      </c>
      <c r="E132" s="48" t="s">
        <v>167</v>
      </c>
      <c r="F132" s="50">
        <f>F133</f>
        <v>133316.70000000001</v>
      </c>
      <c r="G132" s="50">
        <v>0</v>
      </c>
      <c r="H132" s="37">
        <f t="shared" si="4"/>
        <v>0</v>
      </c>
    </row>
    <row r="133" spans="1:8" ht="31.5" x14ac:dyDescent="0.25">
      <c r="A133" s="47" t="s">
        <v>327</v>
      </c>
      <c r="B133" s="48" t="s">
        <v>1</v>
      </c>
      <c r="C133" s="48" t="s">
        <v>255</v>
      </c>
      <c r="D133" s="48" t="s">
        <v>256</v>
      </c>
      <c r="E133" s="48" t="s">
        <v>167</v>
      </c>
      <c r="F133" s="50">
        <f>F134</f>
        <v>133316.70000000001</v>
      </c>
      <c r="G133" s="50">
        <v>0</v>
      </c>
      <c r="H133" s="37">
        <f t="shared" si="4"/>
        <v>0</v>
      </c>
    </row>
    <row r="134" spans="1:8" ht="47.25" x14ac:dyDescent="0.25">
      <c r="A134" s="56" t="s">
        <v>266</v>
      </c>
      <c r="B134" s="48" t="s">
        <v>1</v>
      </c>
      <c r="C134" s="48" t="s">
        <v>255</v>
      </c>
      <c r="D134" s="48" t="s">
        <v>256</v>
      </c>
      <c r="E134" s="48">
        <v>200</v>
      </c>
      <c r="F134" s="50">
        <f>F135</f>
        <v>133316.70000000001</v>
      </c>
      <c r="G134" s="50"/>
      <c r="H134" s="37">
        <f t="shared" si="4"/>
        <v>0</v>
      </c>
    </row>
    <row r="135" spans="1:8" ht="47.25" x14ac:dyDescent="0.25">
      <c r="A135" s="56" t="s">
        <v>267</v>
      </c>
      <c r="B135" s="48" t="s">
        <v>1</v>
      </c>
      <c r="C135" s="48" t="s">
        <v>255</v>
      </c>
      <c r="D135" s="48" t="s">
        <v>256</v>
      </c>
      <c r="E135" s="48">
        <v>240</v>
      </c>
      <c r="F135" s="49">
        <v>133316.70000000001</v>
      </c>
      <c r="G135" s="49">
        <v>0</v>
      </c>
      <c r="H135" s="37">
        <f t="shared" si="4"/>
        <v>0</v>
      </c>
    </row>
    <row r="136" spans="1:8" x14ac:dyDescent="0.25">
      <c r="A136" s="47" t="s">
        <v>465</v>
      </c>
      <c r="B136" s="48" t="s">
        <v>1</v>
      </c>
      <c r="C136" s="48" t="s">
        <v>214</v>
      </c>
      <c r="D136" s="48" t="s">
        <v>169</v>
      </c>
      <c r="E136" s="48" t="s">
        <v>167</v>
      </c>
      <c r="F136" s="50">
        <f>F137+F141</f>
        <v>150000</v>
      </c>
      <c r="G136" s="50">
        <f>G137+G141</f>
        <v>70700</v>
      </c>
      <c r="H136" s="37">
        <f t="shared" si="4"/>
        <v>47.133333333333333</v>
      </c>
    </row>
    <row r="137" spans="1:8" ht="31.5" x14ac:dyDescent="0.25">
      <c r="A137" s="47" t="s">
        <v>390</v>
      </c>
      <c r="B137" s="48" t="s">
        <v>1</v>
      </c>
      <c r="C137" s="48" t="s">
        <v>215</v>
      </c>
      <c r="D137" s="48" t="s">
        <v>169</v>
      </c>
      <c r="E137" s="48" t="s">
        <v>167</v>
      </c>
      <c r="F137" s="50">
        <f t="shared" ref="F137:G139" si="6">F138</f>
        <v>50000</v>
      </c>
      <c r="G137" s="50">
        <f t="shared" si="6"/>
        <v>15500</v>
      </c>
      <c r="H137" s="37">
        <f t="shared" ref="H137:H199" si="7">G137/F137*100</f>
        <v>31</v>
      </c>
    </row>
    <row r="138" spans="1:8" ht="63" x14ac:dyDescent="0.25">
      <c r="A138" s="47" t="s">
        <v>427</v>
      </c>
      <c r="B138" s="48" t="s">
        <v>1</v>
      </c>
      <c r="C138" s="48" t="s">
        <v>215</v>
      </c>
      <c r="D138" s="48" t="s">
        <v>182</v>
      </c>
      <c r="E138" s="48" t="s">
        <v>167</v>
      </c>
      <c r="F138" s="50">
        <f t="shared" si="6"/>
        <v>50000</v>
      </c>
      <c r="G138" s="50">
        <f t="shared" si="6"/>
        <v>15500</v>
      </c>
      <c r="H138" s="37">
        <f t="shared" si="7"/>
        <v>31</v>
      </c>
    </row>
    <row r="139" spans="1:8" ht="47.25" x14ac:dyDescent="0.25">
      <c r="A139" s="56" t="s">
        <v>266</v>
      </c>
      <c r="B139" s="48" t="s">
        <v>1</v>
      </c>
      <c r="C139" s="48" t="s">
        <v>215</v>
      </c>
      <c r="D139" s="48" t="s">
        <v>182</v>
      </c>
      <c r="E139" s="48">
        <v>200</v>
      </c>
      <c r="F139" s="50">
        <f t="shared" si="6"/>
        <v>50000</v>
      </c>
      <c r="G139" s="50">
        <f t="shared" si="6"/>
        <v>15500</v>
      </c>
      <c r="H139" s="37">
        <f t="shared" si="7"/>
        <v>31</v>
      </c>
    </row>
    <row r="140" spans="1:8" ht="47.25" x14ac:dyDescent="0.25">
      <c r="A140" s="56" t="s">
        <v>267</v>
      </c>
      <c r="B140" s="48" t="s">
        <v>1</v>
      </c>
      <c r="C140" s="48" t="s">
        <v>215</v>
      </c>
      <c r="D140" s="48" t="s">
        <v>182</v>
      </c>
      <c r="E140" s="48">
        <v>240</v>
      </c>
      <c r="F140" s="49">
        <v>50000</v>
      </c>
      <c r="G140" s="49">
        <v>15500</v>
      </c>
      <c r="H140" s="37">
        <f t="shared" si="7"/>
        <v>31</v>
      </c>
    </row>
    <row r="141" spans="1:8" x14ac:dyDescent="0.25">
      <c r="A141" s="47" t="s">
        <v>391</v>
      </c>
      <c r="B141" s="48" t="s">
        <v>1</v>
      </c>
      <c r="C141" s="48" t="s">
        <v>9</v>
      </c>
      <c r="D141" s="48" t="s">
        <v>169</v>
      </c>
      <c r="E141" s="48" t="s">
        <v>167</v>
      </c>
      <c r="F141" s="50">
        <f t="shared" ref="F141:G143" si="8">F142</f>
        <v>100000</v>
      </c>
      <c r="G141" s="50">
        <f t="shared" si="8"/>
        <v>55200</v>
      </c>
      <c r="H141" s="37">
        <f t="shared" si="7"/>
        <v>55.2</v>
      </c>
    </row>
    <row r="142" spans="1:8" x14ac:dyDescent="0.25">
      <c r="A142" s="47" t="s">
        <v>416</v>
      </c>
      <c r="B142" s="48" t="s">
        <v>1</v>
      </c>
      <c r="C142" s="48" t="s">
        <v>9</v>
      </c>
      <c r="D142" s="48" t="s">
        <v>216</v>
      </c>
      <c r="E142" s="48" t="s">
        <v>167</v>
      </c>
      <c r="F142" s="50">
        <f t="shared" si="8"/>
        <v>100000</v>
      </c>
      <c r="G142" s="50">
        <f t="shared" si="8"/>
        <v>55200</v>
      </c>
      <c r="H142" s="37">
        <f t="shared" si="7"/>
        <v>55.2</v>
      </c>
    </row>
    <row r="143" spans="1:8" ht="47.25" x14ac:dyDescent="0.25">
      <c r="A143" s="56" t="s">
        <v>266</v>
      </c>
      <c r="B143" s="48" t="s">
        <v>1</v>
      </c>
      <c r="C143" s="48" t="s">
        <v>9</v>
      </c>
      <c r="D143" s="48" t="s">
        <v>216</v>
      </c>
      <c r="E143" s="48">
        <v>200</v>
      </c>
      <c r="F143" s="50">
        <f t="shared" si="8"/>
        <v>100000</v>
      </c>
      <c r="G143" s="50">
        <f t="shared" si="8"/>
        <v>55200</v>
      </c>
      <c r="H143" s="37">
        <f t="shared" si="7"/>
        <v>55.2</v>
      </c>
    </row>
    <row r="144" spans="1:8" ht="47.25" x14ac:dyDescent="0.25">
      <c r="A144" s="56" t="s">
        <v>267</v>
      </c>
      <c r="B144" s="48" t="s">
        <v>1</v>
      </c>
      <c r="C144" s="48" t="s">
        <v>9</v>
      </c>
      <c r="D144" s="48" t="s">
        <v>216</v>
      </c>
      <c r="E144" s="48">
        <v>240</v>
      </c>
      <c r="F144" s="49">
        <v>100000</v>
      </c>
      <c r="G144" s="49">
        <v>55200</v>
      </c>
      <c r="H144" s="37">
        <f t="shared" si="7"/>
        <v>55.2</v>
      </c>
    </row>
    <row r="145" spans="1:8" x14ac:dyDescent="0.25">
      <c r="A145" s="47" t="s">
        <v>466</v>
      </c>
      <c r="B145" s="48" t="s">
        <v>1</v>
      </c>
      <c r="C145" s="48" t="s">
        <v>217</v>
      </c>
      <c r="D145" s="48" t="s">
        <v>169</v>
      </c>
      <c r="E145" s="48"/>
      <c r="F145" s="50">
        <f>F146+F150+F154</f>
        <v>1819263</v>
      </c>
      <c r="G145" s="50">
        <f>G146+G150+G154</f>
        <v>1296253.42</v>
      </c>
      <c r="H145" s="37">
        <f t="shared" si="7"/>
        <v>71.251568354877776</v>
      </c>
    </row>
    <row r="146" spans="1:8" x14ac:dyDescent="0.25">
      <c r="A146" s="47" t="s">
        <v>397</v>
      </c>
      <c r="B146" s="48" t="s">
        <v>1</v>
      </c>
      <c r="C146" s="48" t="s">
        <v>218</v>
      </c>
      <c r="D146" s="48" t="s">
        <v>169</v>
      </c>
      <c r="E146" s="48"/>
      <c r="F146" s="50">
        <f t="shared" ref="F146:G148" si="9">F147</f>
        <v>1157659</v>
      </c>
      <c r="G146" s="50">
        <f t="shared" si="9"/>
        <v>829040.54</v>
      </c>
      <c r="H146" s="37">
        <f t="shared" si="7"/>
        <v>71.613535592087146</v>
      </c>
    </row>
    <row r="147" spans="1:8" ht="47.25" x14ac:dyDescent="0.25">
      <c r="A147" s="47" t="s">
        <v>409</v>
      </c>
      <c r="B147" s="48" t="s">
        <v>1</v>
      </c>
      <c r="C147" s="48" t="s">
        <v>218</v>
      </c>
      <c r="D147" s="48" t="s">
        <v>219</v>
      </c>
      <c r="E147" s="48" t="s">
        <v>167</v>
      </c>
      <c r="F147" s="50">
        <f t="shared" si="9"/>
        <v>1157659</v>
      </c>
      <c r="G147" s="50">
        <f t="shared" si="9"/>
        <v>829040.54</v>
      </c>
      <c r="H147" s="37">
        <f t="shared" si="7"/>
        <v>71.613535592087146</v>
      </c>
    </row>
    <row r="148" spans="1:8" ht="31.5" x14ac:dyDescent="0.25">
      <c r="A148" s="47" t="s">
        <v>270</v>
      </c>
      <c r="B148" s="48" t="s">
        <v>1</v>
      </c>
      <c r="C148" s="48" t="s">
        <v>218</v>
      </c>
      <c r="D148" s="48" t="s">
        <v>219</v>
      </c>
      <c r="E148" s="48">
        <v>300</v>
      </c>
      <c r="F148" s="50">
        <f t="shared" si="9"/>
        <v>1157659</v>
      </c>
      <c r="G148" s="50">
        <f t="shared" si="9"/>
        <v>829040.54</v>
      </c>
      <c r="H148" s="37">
        <f t="shared" si="7"/>
        <v>71.613535592087146</v>
      </c>
    </row>
    <row r="149" spans="1:8" ht="31.5" x14ac:dyDescent="0.25">
      <c r="A149" s="47" t="s">
        <v>279</v>
      </c>
      <c r="B149" s="48" t="s">
        <v>1</v>
      </c>
      <c r="C149" s="48" t="s">
        <v>218</v>
      </c>
      <c r="D149" s="48" t="s">
        <v>219</v>
      </c>
      <c r="E149" s="48">
        <v>310</v>
      </c>
      <c r="F149" s="49">
        <v>1157659</v>
      </c>
      <c r="G149" s="49">
        <v>829040.54</v>
      </c>
      <c r="H149" s="37">
        <f t="shared" si="7"/>
        <v>71.613535592087146</v>
      </c>
    </row>
    <row r="150" spans="1:8" x14ac:dyDescent="0.25">
      <c r="A150" s="47" t="s">
        <v>398</v>
      </c>
      <c r="B150" s="48" t="s">
        <v>1</v>
      </c>
      <c r="C150" s="48" t="s">
        <v>220</v>
      </c>
      <c r="D150" s="48" t="s">
        <v>169</v>
      </c>
      <c r="E150" s="48"/>
      <c r="F150" s="50">
        <f t="shared" ref="F150:G152" si="10">F151</f>
        <v>104964</v>
      </c>
      <c r="G150" s="50">
        <f t="shared" si="10"/>
        <v>78627.490000000005</v>
      </c>
      <c r="H150" s="37">
        <f t="shared" si="7"/>
        <v>74.909006897602993</v>
      </c>
    </row>
    <row r="151" spans="1:8" ht="78.75" x14ac:dyDescent="0.25">
      <c r="A151" s="47" t="s">
        <v>407</v>
      </c>
      <c r="B151" s="48" t="s">
        <v>1</v>
      </c>
      <c r="C151" s="48" t="s">
        <v>220</v>
      </c>
      <c r="D151" s="48" t="s">
        <v>221</v>
      </c>
      <c r="E151" s="48" t="s">
        <v>167</v>
      </c>
      <c r="F151" s="50">
        <f t="shared" si="10"/>
        <v>104964</v>
      </c>
      <c r="G151" s="50">
        <f t="shared" si="10"/>
        <v>78627.490000000005</v>
      </c>
      <c r="H151" s="37">
        <f t="shared" si="7"/>
        <v>74.909006897602993</v>
      </c>
    </row>
    <row r="152" spans="1:8" x14ac:dyDescent="0.25">
      <c r="A152" s="57" t="s">
        <v>280</v>
      </c>
      <c r="B152" s="48" t="s">
        <v>1</v>
      </c>
      <c r="C152" s="48" t="s">
        <v>220</v>
      </c>
      <c r="D152" s="48" t="s">
        <v>221</v>
      </c>
      <c r="E152" s="48">
        <v>500</v>
      </c>
      <c r="F152" s="50">
        <f t="shared" si="10"/>
        <v>104964</v>
      </c>
      <c r="G152" s="50">
        <f t="shared" si="10"/>
        <v>78627.490000000005</v>
      </c>
      <c r="H152" s="37">
        <f t="shared" si="7"/>
        <v>74.909006897602993</v>
      </c>
    </row>
    <row r="153" spans="1:8" x14ac:dyDescent="0.25">
      <c r="A153" s="47" t="s">
        <v>281</v>
      </c>
      <c r="B153" s="48" t="s">
        <v>1</v>
      </c>
      <c r="C153" s="48" t="s">
        <v>220</v>
      </c>
      <c r="D153" s="48" t="s">
        <v>221</v>
      </c>
      <c r="E153" s="48" t="s">
        <v>6</v>
      </c>
      <c r="F153" s="49">
        <v>104964</v>
      </c>
      <c r="G153" s="49">
        <v>78627.490000000005</v>
      </c>
      <c r="H153" s="37">
        <f t="shared" si="7"/>
        <v>74.909006897602993</v>
      </c>
    </row>
    <row r="154" spans="1:8" ht="31.5" x14ac:dyDescent="0.25">
      <c r="A154" s="47" t="s">
        <v>400</v>
      </c>
      <c r="B154" s="48" t="s">
        <v>1</v>
      </c>
      <c r="C154" s="48" t="s">
        <v>222</v>
      </c>
      <c r="D154" s="48" t="s">
        <v>169</v>
      </c>
      <c r="E154" s="48"/>
      <c r="F154" s="50">
        <f>F155</f>
        <v>556640</v>
      </c>
      <c r="G154" s="50">
        <f>G155</f>
        <v>388585.39</v>
      </c>
      <c r="H154" s="37">
        <f t="shared" si="7"/>
        <v>69.809102831273364</v>
      </c>
    </row>
    <row r="155" spans="1:8" ht="17.25" customHeight="1" x14ac:dyDescent="0.25">
      <c r="A155" s="47" t="s">
        <v>408</v>
      </c>
      <c r="B155" s="48" t="s">
        <v>1</v>
      </c>
      <c r="C155" s="48" t="s">
        <v>222</v>
      </c>
      <c r="D155" s="48" t="s">
        <v>223</v>
      </c>
      <c r="E155" s="48" t="s">
        <v>167</v>
      </c>
      <c r="F155" s="50">
        <f>F156+F158+F160</f>
        <v>556640</v>
      </c>
      <c r="G155" s="50">
        <f>G156+G158+G160</f>
        <v>388585.39</v>
      </c>
      <c r="H155" s="37">
        <f t="shared" si="7"/>
        <v>69.809102831273364</v>
      </c>
    </row>
    <row r="156" spans="1:8" ht="47.25" x14ac:dyDescent="0.25">
      <c r="A156" s="56" t="s">
        <v>266</v>
      </c>
      <c r="B156" s="48" t="s">
        <v>1</v>
      </c>
      <c r="C156" s="48" t="s">
        <v>222</v>
      </c>
      <c r="D156" s="48" t="s">
        <v>223</v>
      </c>
      <c r="E156" s="48">
        <v>200</v>
      </c>
      <c r="F156" s="50">
        <f>F157</f>
        <v>60000</v>
      </c>
      <c r="G156" s="50">
        <f>G157</f>
        <v>0</v>
      </c>
      <c r="H156" s="37">
        <f t="shared" si="7"/>
        <v>0</v>
      </c>
    </row>
    <row r="157" spans="1:8" ht="47.25" x14ac:dyDescent="0.25">
      <c r="A157" s="56" t="s">
        <v>267</v>
      </c>
      <c r="B157" s="48" t="s">
        <v>1</v>
      </c>
      <c r="C157" s="48" t="s">
        <v>222</v>
      </c>
      <c r="D157" s="48" t="s">
        <v>223</v>
      </c>
      <c r="E157" s="48">
        <v>240</v>
      </c>
      <c r="F157" s="49">
        <v>60000</v>
      </c>
      <c r="G157" s="49">
        <v>0</v>
      </c>
      <c r="H157" s="37">
        <f t="shared" si="7"/>
        <v>0</v>
      </c>
    </row>
    <row r="158" spans="1:8" ht="31.5" x14ac:dyDescent="0.25">
      <c r="A158" s="56" t="s">
        <v>270</v>
      </c>
      <c r="B158" s="48" t="s">
        <v>1</v>
      </c>
      <c r="C158" s="48" t="s">
        <v>222</v>
      </c>
      <c r="D158" s="48" t="s">
        <v>223</v>
      </c>
      <c r="E158" s="48">
        <v>300</v>
      </c>
      <c r="F158" s="49">
        <f>F159</f>
        <v>10000</v>
      </c>
      <c r="G158" s="49">
        <f>G159</f>
        <v>5000</v>
      </c>
      <c r="H158" s="37">
        <f t="shared" si="7"/>
        <v>50</v>
      </c>
    </row>
    <row r="159" spans="1:8" ht="32.25" customHeight="1" x14ac:dyDescent="0.25">
      <c r="A159" s="56" t="s">
        <v>282</v>
      </c>
      <c r="B159" s="48" t="s">
        <v>1</v>
      </c>
      <c r="C159" s="48" t="s">
        <v>222</v>
      </c>
      <c r="D159" s="48" t="s">
        <v>223</v>
      </c>
      <c r="E159" s="48">
        <v>320</v>
      </c>
      <c r="F159" s="49">
        <v>10000</v>
      </c>
      <c r="G159" s="49">
        <v>5000</v>
      </c>
      <c r="H159" s="37">
        <f t="shared" si="7"/>
        <v>50</v>
      </c>
    </row>
    <row r="160" spans="1:8" ht="47.25" x14ac:dyDescent="0.25">
      <c r="A160" s="56" t="s">
        <v>277</v>
      </c>
      <c r="B160" s="48" t="s">
        <v>1</v>
      </c>
      <c r="C160" s="48" t="s">
        <v>222</v>
      </c>
      <c r="D160" s="48" t="s">
        <v>223</v>
      </c>
      <c r="E160" s="48">
        <v>600</v>
      </c>
      <c r="F160" s="49">
        <f>F161</f>
        <v>486640</v>
      </c>
      <c r="G160" s="49">
        <f>G161</f>
        <v>383585.39</v>
      </c>
      <c r="H160" s="37">
        <f t="shared" si="7"/>
        <v>78.823234834785467</v>
      </c>
    </row>
    <row r="161" spans="1:8" ht="47.25" x14ac:dyDescent="0.25">
      <c r="A161" s="56" t="s">
        <v>283</v>
      </c>
      <c r="B161" s="48" t="s">
        <v>1</v>
      </c>
      <c r="C161" s="48" t="s">
        <v>222</v>
      </c>
      <c r="D161" s="48" t="s">
        <v>223</v>
      </c>
      <c r="E161" s="48">
        <v>630</v>
      </c>
      <c r="F161" s="49">
        <v>486640</v>
      </c>
      <c r="G161" s="49">
        <v>383585.39</v>
      </c>
      <c r="H161" s="37">
        <f t="shared" si="7"/>
        <v>78.823234834785467</v>
      </c>
    </row>
    <row r="162" spans="1:8" x14ac:dyDescent="0.25">
      <c r="A162" s="47" t="s">
        <v>467</v>
      </c>
      <c r="B162" s="48" t="s">
        <v>1</v>
      </c>
      <c r="C162" s="48" t="s">
        <v>224</v>
      </c>
      <c r="D162" s="48" t="s">
        <v>169</v>
      </c>
      <c r="E162" s="48" t="s">
        <v>167</v>
      </c>
      <c r="F162" s="50">
        <f t="shared" ref="F162:G165" si="11">F163</f>
        <v>9197901.4000000004</v>
      </c>
      <c r="G162" s="50">
        <f t="shared" si="11"/>
        <v>6265810.9299999997</v>
      </c>
      <c r="H162" s="37">
        <f t="shared" si="7"/>
        <v>68.122179805058565</v>
      </c>
    </row>
    <row r="163" spans="1:8" x14ac:dyDescent="0.25">
      <c r="A163" s="47" t="s">
        <v>402</v>
      </c>
      <c r="B163" s="48" t="s">
        <v>1</v>
      </c>
      <c r="C163" s="48" t="s">
        <v>225</v>
      </c>
      <c r="D163" s="48" t="s">
        <v>169</v>
      </c>
      <c r="E163" s="48" t="s">
        <v>167</v>
      </c>
      <c r="F163" s="50">
        <f t="shared" si="11"/>
        <v>9197901.4000000004</v>
      </c>
      <c r="G163" s="50">
        <f t="shared" si="11"/>
        <v>6265810.9299999997</v>
      </c>
      <c r="H163" s="37">
        <f t="shared" si="7"/>
        <v>68.122179805058565</v>
      </c>
    </row>
    <row r="164" spans="1:8" ht="31.5" x14ac:dyDescent="0.25">
      <c r="A164" s="47" t="s">
        <v>305</v>
      </c>
      <c r="B164" s="48" t="s">
        <v>1</v>
      </c>
      <c r="C164" s="48" t="s">
        <v>225</v>
      </c>
      <c r="D164" s="48" t="s">
        <v>226</v>
      </c>
      <c r="E164" s="48" t="s">
        <v>167</v>
      </c>
      <c r="F164" s="50">
        <f t="shared" si="11"/>
        <v>9197901.4000000004</v>
      </c>
      <c r="G164" s="50">
        <f t="shared" si="11"/>
        <v>6265810.9299999997</v>
      </c>
      <c r="H164" s="37">
        <f t="shared" si="7"/>
        <v>68.122179805058565</v>
      </c>
    </row>
    <row r="165" spans="1:8" ht="47.25" x14ac:dyDescent="0.25">
      <c r="A165" s="56" t="s">
        <v>277</v>
      </c>
      <c r="B165" s="48" t="s">
        <v>1</v>
      </c>
      <c r="C165" s="48" t="s">
        <v>225</v>
      </c>
      <c r="D165" s="48" t="s">
        <v>226</v>
      </c>
      <c r="E165" s="48">
        <v>600</v>
      </c>
      <c r="F165" s="50">
        <f t="shared" si="11"/>
        <v>9197901.4000000004</v>
      </c>
      <c r="G165" s="50">
        <f t="shared" si="11"/>
        <v>6265810.9299999997</v>
      </c>
      <c r="H165" s="37">
        <f t="shared" si="7"/>
        <v>68.122179805058565</v>
      </c>
    </row>
    <row r="166" spans="1:8" x14ac:dyDescent="0.25">
      <c r="A166" s="56" t="s">
        <v>284</v>
      </c>
      <c r="B166" s="48" t="s">
        <v>1</v>
      </c>
      <c r="C166" s="48" t="s">
        <v>225</v>
      </c>
      <c r="D166" s="48" t="s">
        <v>226</v>
      </c>
      <c r="E166" s="48">
        <v>620</v>
      </c>
      <c r="F166" s="49">
        <v>9197901.4000000004</v>
      </c>
      <c r="G166" s="49">
        <v>6265810.9299999997</v>
      </c>
      <c r="H166" s="37">
        <f t="shared" si="7"/>
        <v>68.122179805058565</v>
      </c>
    </row>
    <row r="167" spans="1:8" x14ac:dyDescent="0.25">
      <c r="A167" s="47" t="s">
        <v>468</v>
      </c>
      <c r="B167" s="48" t="s">
        <v>1</v>
      </c>
      <c r="C167" s="48" t="s">
        <v>227</v>
      </c>
      <c r="D167" s="48" t="s">
        <v>169</v>
      </c>
      <c r="E167" s="48" t="s">
        <v>167</v>
      </c>
      <c r="F167" s="50">
        <f>F168+F172</f>
        <v>183712</v>
      </c>
      <c r="G167" s="50">
        <f>G168+G172</f>
        <v>105257.5</v>
      </c>
      <c r="H167" s="37">
        <f t="shared" si="7"/>
        <v>57.294841926493646</v>
      </c>
    </row>
    <row r="168" spans="1:8" x14ac:dyDescent="0.25">
      <c r="A168" s="47" t="s">
        <v>404</v>
      </c>
      <c r="B168" s="48" t="s">
        <v>1</v>
      </c>
      <c r="C168" s="48" t="s">
        <v>228</v>
      </c>
      <c r="D168" s="48" t="s">
        <v>169</v>
      </c>
      <c r="E168" s="48" t="s">
        <v>167</v>
      </c>
      <c r="F168" s="50">
        <f t="shared" ref="F168:G170" si="12">F169</f>
        <v>83712</v>
      </c>
      <c r="G168" s="50">
        <f t="shared" si="12"/>
        <v>83712</v>
      </c>
      <c r="H168" s="37">
        <f t="shared" si="7"/>
        <v>100</v>
      </c>
    </row>
    <row r="169" spans="1:8" ht="63" x14ac:dyDescent="0.25">
      <c r="A169" s="47" t="s">
        <v>433</v>
      </c>
      <c r="B169" s="48" t="s">
        <v>1</v>
      </c>
      <c r="C169" s="48" t="s">
        <v>228</v>
      </c>
      <c r="D169" s="48" t="s">
        <v>229</v>
      </c>
      <c r="E169" s="48" t="s">
        <v>167</v>
      </c>
      <c r="F169" s="50">
        <f t="shared" si="12"/>
        <v>83712</v>
      </c>
      <c r="G169" s="50">
        <f t="shared" si="12"/>
        <v>83712</v>
      </c>
      <c r="H169" s="37">
        <f t="shared" si="7"/>
        <v>100</v>
      </c>
    </row>
    <row r="170" spans="1:8" x14ac:dyDescent="0.25">
      <c r="A170" s="57" t="s">
        <v>280</v>
      </c>
      <c r="B170" s="48" t="s">
        <v>1</v>
      </c>
      <c r="C170" s="48" t="s">
        <v>228</v>
      </c>
      <c r="D170" s="48" t="s">
        <v>229</v>
      </c>
      <c r="E170" s="48">
        <v>500</v>
      </c>
      <c r="F170" s="50">
        <f t="shared" si="12"/>
        <v>83712</v>
      </c>
      <c r="G170" s="50">
        <f t="shared" si="12"/>
        <v>83712</v>
      </c>
      <c r="H170" s="37">
        <f t="shared" si="7"/>
        <v>100</v>
      </c>
    </row>
    <row r="171" spans="1:8" ht="47.25" x14ac:dyDescent="0.25">
      <c r="A171" s="47" t="s">
        <v>434</v>
      </c>
      <c r="B171" s="48" t="s">
        <v>1</v>
      </c>
      <c r="C171" s="48" t="s">
        <v>228</v>
      </c>
      <c r="D171" s="48" t="s">
        <v>229</v>
      </c>
      <c r="E171" s="48" t="s">
        <v>6</v>
      </c>
      <c r="F171" s="49">
        <v>83712</v>
      </c>
      <c r="G171" s="49">
        <v>83712</v>
      </c>
      <c r="H171" s="37">
        <f t="shared" si="7"/>
        <v>100</v>
      </c>
    </row>
    <row r="172" spans="1:8" x14ac:dyDescent="0.25">
      <c r="A172" s="47" t="s">
        <v>405</v>
      </c>
      <c r="B172" s="48" t="s">
        <v>1</v>
      </c>
      <c r="C172" s="48" t="s">
        <v>230</v>
      </c>
      <c r="D172" s="48" t="s">
        <v>169</v>
      </c>
      <c r="E172" s="48" t="s">
        <v>167</v>
      </c>
      <c r="F172" s="50">
        <f t="shared" ref="F172:G174" si="13">F173</f>
        <v>100000</v>
      </c>
      <c r="G172" s="50">
        <f t="shared" si="13"/>
        <v>21545.5</v>
      </c>
      <c r="H172" s="37">
        <f t="shared" si="7"/>
        <v>21.545500000000001</v>
      </c>
    </row>
    <row r="173" spans="1:8" x14ac:dyDescent="0.25">
      <c r="A173" s="47" t="s">
        <v>469</v>
      </c>
      <c r="B173" s="48" t="s">
        <v>1</v>
      </c>
      <c r="C173" s="48" t="s">
        <v>230</v>
      </c>
      <c r="D173" s="48" t="s">
        <v>231</v>
      </c>
      <c r="E173" s="48" t="s">
        <v>167</v>
      </c>
      <c r="F173" s="50">
        <f t="shared" si="13"/>
        <v>100000</v>
      </c>
      <c r="G173" s="50">
        <f t="shared" si="13"/>
        <v>21545.5</v>
      </c>
      <c r="H173" s="37">
        <f t="shared" si="7"/>
        <v>21.545500000000001</v>
      </c>
    </row>
    <row r="174" spans="1:8" ht="47.25" x14ac:dyDescent="0.25">
      <c r="A174" s="56" t="s">
        <v>266</v>
      </c>
      <c r="B174" s="48" t="s">
        <v>1</v>
      </c>
      <c r="C174" s="48" t="s">
        <v>230</v>
      </c>
      <c r="D174" s="48" t="s">
        <v>231</v>
      </c>
      <c r="E174" s="48">
        <v>200</v>
      </c>
      <c r="F174" s="50">
        <f t="shared" si="13"/>
        <v>100000</v>
      </c>
      <c r="G174" s="50">
        <f t="shared" si="13"/>
        <v>21545.5</v>
      </c>
      <c r="H174" s="37">
        <f t="shared" si="7"/>
        <v>21.545500000000001</v>
      </c>
    </row>
    <row r="175" spans="1:8" ht="47.25" x14ac:dyDescent="0.25">
      <c r="A175" s="56" t="s">
        <v>267</v>
      </c>
      <c r="B175" s="48" t="s">
        <v>1</v>
      </c>
      <c r="C175" s="48" t="s">
        <v>230</v>
      </c>
      <c r="D175" s="48" t="s">
        <v>231</v>
      </c>
      <c r="E175" s="48">
        <v>240</v>
      </c>
      <c r="F175" s="49">
        <v>100000</v>
      </c>
      <c r="G175" s="49">
        <v>21545.5</v>
      </c>
      <c r="H175" s="37">
        <f t="shared" si="7"/>
        <v>21.545500000000001</v>
      </c>
    </row>
    <row r="176" spans="1:8" ht="63" x14ac:dyDescent="0.25">
      <c r="A176" s="52" t="s">
        <v>470</v>
      </c>
      <c r="B176" s="53" t="s">
        <v>167</v>
      </c>
      <c r="C176" s="53" t="s">
        <v>168</v>
      </c>
      <c r="D176" s="53" t="s">
        <v>169</v>
      </c>
      <c r="E176" s="53" t="s">
        <v>167</v>
      </c>
      <c r="F176" s="54">
        <v>12941006.76</v>
      </c>
      <c r="G176" s="54">
        <v>8749472.8699999992</v>
      </c>
      <c r="H176" s="33">
        <f t="shared" si="7"/>
        <v>67.610449729801388</v>
      </c>
    </row>
    <row r="177" spans="1:10" x14ac:dyDescent="0.25">
      <c r="A177" s="47" t="s">
        <v>471</v>
      </c>
      <c r="B177" s="48" t="s">
        <v>1</v>
      </c>
      <c r="C177" s="48" t="s">
        <v>232</v>
      </c>
      <c r="D177" s="48" t="s">
        <v>169</v>
      </c>
      <c r="E177" s="48" t="s">
        <v>167</v>
      </c>
      <c r="F177" s="50">
        <v>12941006.76</v>
      </c>
      <c r="G177" s="50">
        <v>8749472.8699999992</v>
      </c>
      <c r="H177" s="37">
        <f t="shared" si="7"/>
        <v>67.610449729801388</v>
      </c>
    </row>
    <row r="178" spans="1:10" x14ac:dyDescent="0.25">
      <c r="A178" s="47" t="s">
        <v>394</v>
      </c>
      <c r="B178" s="48" t="s">
        <v>1</v>
      </c>
      <c r="C178" s="48" t="s">
        <v>5</v>
      </c>
      <c r="D178" s="48" t="s">
        <v>169</v>
      </c>
      <c r="E178" s="48" t="s">
        <v>167</v>
      </c>
      <c r="F178" s="50">
        <f>F182+F189+F194+F197+F179</f>
        <v>12941006.760000002</v>
      </c>
      <c r="G178" s="50">
        <f>G182+G189+G194+G197</f>
        <v>8749472.8699999992</v>
      </c>
      <c r="H178" s="37">
        <f t="shared" si="7"/>
        <v>67.610449729801374</v>
      </c>
    </row>
    <row r="179" spans="1:10" ht="31.5" x14ac:dyDescent="0.25">
      <c r="A179" s="47" t="s">
        <v>413</v>
      </c>
      <c r="B179" s="48" t="s">
        <v>1</v>
      </c>
      <c r="C179" s="48" t="s">
        <v>5</v>
      </c>
      <c r="D179" s="48" t="s">
        <v>233</v>
      </c>
      <c r="E179" s="48" t="s">
        <v>167</v>
      </c>
      <c r="F179" s="50">
        <f>F180</f>
        <v>25000</v>
      </c>
      <c r="G179" s="50">
        <f>G180</f>
        <v>0</v>
      </c>
      <c r="H179" s="37">
        <f t="shared" si="7"/>
        <v>0</v>
      </c>
    </row>
    <row r="180" spans="1:10" ht="94.5" x14ac:dyDescent="0.25">
      <c r="A180" s="56" t="s">
        <v>264</v>
      </c>
      <c r="B180" s="48" t="s">
        <v>1</v>
      </c>
      <c r="C180" s="48" t="s">
        <v>5</v>
      </c>
      <c r="D180" s="48" t="s">
        <v>233</v>
      </c>
      <c r="E180" s="48">
        <v>100</v>
      </c>
      <c r="F180" s="50">
        <f>F181</f>
        <v>25000</v>
      </c>
      <c r="G180" s="50">
        <f>G181</f>
        <v>0</v>
      </c>
      <c r="H180" s="37">
        <f t="shared" si="7"/>
        <v>0</v>
      </c>
    </row>
    <row r="181" spans="1:10" ht="31.5" x14ac:dyDescent="0.25">
      <c r="A181" s="56" t="s">
        <v>265</v>
      </c>
      <c r="B181" s="48" t="s">
        <v>1</v>
      </c>
      <c r="C181" s="48" t="s">
        <v>5</v>
      </c>
      <c r="D181" s="48" t="s">
        <v>233</v>
      </c>
      <c r="E181" s="48">
        <v>120</v>
      </c>
      <c r="F181" s="50">
        <v>25000</v>
      </c>
      <c r="G181" s="50"/>
      <c r="H181" s="37">
        <f t="shared" si="7"/>
        <v>0</v>
      </c>
    </row>
    <row r="182" spans="1:10" ht="36" customHeight="1" x14ac:dyDescent="0.25">
      <c r="A182" s="47" t="s">
        <v>303</v>
      </c>
      <c r="B182" s="48" t="s">
        <v>1</v>
      </c>
      <c r="C182" s="48" t="s">
        <v>5</v>
      </c>
      <c r="D182" s="48" t="s">
        <v>234</v>
      </c>
      <c r="E182" s="48" t="s">
        <v>167</v>
      </c>
      <c r="F182" s="50">
        <f>F183+F185+F187</f>
        <v>10467865.000000002</v>
      </c>
      <c r="G182" s="50">
        <f>G183+G185+G187</f>
        <v>7513292.3399999999</v>
      </c>
      <c r="H182" s="37">
        <f t="shared" si="7"/>
        <v>71.77483030207209</v>
      </c>
    </row>
    <row r="183" spans="1:10" ht="94.5" x14ac:dyDescent="0.25">
      <c r="A183" s="56" t="s">
        <v>264</v>
      </c>
      <c r="B183" s="48" t="s">
        <v>1</v>
      </c>
      <c r="C183" s="48" t="s">
        <v>5</v>
      </c>
      <c r="D183" s="48" t="s">
        <v>234</v>
      </c>
      <c r="E183" s="48">
        <v>100</v>
      </c>
      <c r="F183" s="50">
        <f>F184</f>
        <v>9240082</v>
      </c>
      <c r="G183" s="50">
        <f>G184</f>
        <v>6703980.0099999998</v>
      </c>
      <c r="H183" s="37">
        <f t="shared" si="7"/>
        <v>72.553252341267097</v>
      </c>
    </row>
    <row r="184" spans="1:10" ht="31.5" x14ac:dyDescent="0.25">
      <c r="A184" s="56" t="s">
        <v>265</v>
      </c>
      <c r="B184" s="48" t="s">
        <v>1</v>
      </c>
      <c r="C184" s="48" t="s">
        <v>5</v>
      </c>
      <c r="D184" s="48" t="s">
        <v>234</v>
      </c>
      <c r="E184" s="48">
        <v>120</v>
      </c>
      <c r="F184" s="50">
        <v>9240082</v>
      </c>
      <c r="G184" s="50">
        <v>6703980.0099999998</v>
      </c>
      <c r="H184" s="37">
        <f t="shared" si="7"/>
        <v>72.553252341267097</v>
      </c>
      <c r="I184" s="17"/>
      <c r="J184" s="17"/>
    </row>
    <row r="185" spans="1:10" ht="47.25" x14ac:dyDescent="0.25">
      <c r="A185" s="56" t="s">
        <v>266</v>
      </c>
      <c r="B185" s="48" t="s">
        <v>1</v>
      </c>
      <c r="C185" s="48" t="s">
        <v>5</v>
      </c>
      <c r="D185" s="48" t="s">
        <v>234</v>
      </c>
      <c r="E185" s="48">
        <v>200</v>
      </c>
      <c r="F185" s="50">
        <f>F186</f>
        <v>1227748.3700000001</v>
      </c>
      <c r="G185" s="50">
        <f>G186</f>
        <v>809277.7</v>
      </c>
      <c r="H185" s="37">
        <f t="shared" si="7"/>
        <v>65.915599627307984</v>
      </c>
    </row>
    <row r="186" spans="1:10" ht="47.25" x14ac:dyDescent="0.25">
      <c r="A186" s="56" t="s">
        <v>267</v>
      </c>
      <c r="B186" s="48" t="s">
        <v>1</v>
      </c>
      <c r="C186" s="48" t="s">
        <v>5</v>
      </c>
      <c r="D186" s="48" t="s">
        <v>234</v>
      </c>
      <c r="E186" s="48">
        <v>240</v>
      </c>
      <c r="F186" s="50">
        <v>1227748.3700000001</v>
      </c>
      <c r="G186" s="50">
        <v>809277.7</v>
      </c>
      <c r="H186" s="37">
        <f t="shared" si="7"/>
        <v>65.915599627307984</v>
      </c>
      <c r="I186" s="43"/>
      <c r="J186" s="17"/>
    </row>
    <row r="187" spans="1:10" x14ac:dyDescent="0.25">
      <c r="A187" s="56" t="s">
        <v>268</v>
      </c>
      <c r="B187" s="48" t="s">
        <v>1</v>
      </c>
      <c r="C187" s="48" t="s">
        <v>5</v>
      </c>
      <c r="D187" s="48" t="s">
        <v>234</v>
      </c>
      <c r="E187" s="48">
        <v>800</v>
      </c>
      <c r="F187" s="50">
        <f>F188</f>
        <v>34.630000000000003</v>
      </c>
      <c r="G187" s="50">
        <f>G188</f>
        <v>34.630000000000003</v>
      </c>
      <c r="H187" s="37">
        <f t="shared" si="7"/>
        <v>100</v>
      </c>
      <c r="I187" s="44"/>
      <c r="J187" s="17"/>
    </row>
    <row r="188" spans="1:10" x14ac:dyDescent="0.25">
      <c r="A188" s="56" t="s">
        <v>273</v>
      </c>
      <c r="B188" s="48" t="s">
        <v>1</v>
      </c>
      <c r="C188" s="48" t="s">
        <v>5</v>
      </c>
      <c r="D188" s="48" t="s">
        <v>234</v>
      </c>
      <c r="E188" s="48">
        <v>850</v>
      </c>
      <c r="F188" s="50">
        <v>34.630000000000003</v>
      </c>
      <c r="G188" s="50">
        <v>34.630000000000003</v>
      </c>
      <c r="H188" s="37">
        <f t="shared" si="7"/>
        <v>100</v>
      </c>
      <c r="I188" s="44"/>
      <c r="J188" s="17"/>
    </row>
    <row r="189" spans="1:10" ht="49.5" customHeight="1" x14ac:dyDescent="0.25">
      <c r="A189" s="47" t="s">
        <v>472</v>
      </c>
      <c r="B189" s="48" t="s">
        <v>1</v>
      </c>
      <c r="C189" s="48" t="s">
        <v>5</v>
      </c>
      <c r="D189" s="48" t="s">
        <v>235</v>
      </c>
      <c r="E189" s="48" t="s">
        <v>167</v>
      </c>
      <c r="F189" s="50">
        <f>F190+F192</f>
        <v>1703841.76</v>
      </c>
      <c r="G189" s="50">
        <f>G190+G192</f>
        <v>896880.53</v>
      </c>
      <c r="H189" s="37">
        <f t="shared" si="7"/>
        <v>52.638722154573792</v>
      </c>
    </row>
    <row r="190" spans="1:10" ht="94.5" x14ac:dyDescent="0.25">
      <c r="A190" s="56" t="s">
        <v>264</v>
      </c>
      <c r="B190" s="48" t="s">
        <v>1</v>
      </c>
      <c r="C190" s="48" t="s">
        <v>5</v>
      </c>
      <c r="D190" s="48" t="s">
        <v>235</v>
      </c>
      <c r="E190" s="48">
        <v>100</v>
      </c>
      <c r="F190" s="50">
        <f>F191</f>
        <v>638721.76</v>
      </c>
      <c r="G190" s="50">
        <f>G191</f>
        <v>329386.78000000003</v>
      </c>
      <c r="H190" s="37">
        <f t="shared" si="7"/>
        <v>51.569681922219161</v>
      </c>
    </row>
    <row r="191" spans="1:10" ht="31.5" x14ac:dyDescent="0.25">
      <c r="A191" s="56" t="s">
        <v>265</v>
      </c>
      <c r="B191" s="48" t="s">
        <v>1</v>
      </c>
      <c r="C191" s="48" t="s">
        <v>5</v>
      </c>
      <c r="D191" s="48" t="s">
        <v>235</v>
      </c>
      <c r="E191" s="48">
        <v>120</v>
      </c>
      <c r="F191" s="50">
        <v>638721.76</v>
      </c>
      <c r="G191" s="50">
        <v>329386.78000000003</v>
      </c>
      <c r="H191" s="37">
        <f t="shared" si="7"/>
        <v>51.569681922219161</v>
      </c>
      <c r="I191" s="17"/>
      <c r="J191" s="17"/>
    </row>
    <row r="192" spans="1:10" ht="47.25" x14ac:dyDescent="0.25">
      <c r="A192" s="56" t="s">
        <v>266</v>
      </c>
      <c r="B192" s="48" t="s">
        <v>1</v>
      </c>
      <c r="C192" s="48" t="s">
        <v>5</v>
      </c>
      <c r="D192" s="48" t="s">
        <v>235</v>
      </c>
      <c r="E192" s="48">
        <v>200</v>
      </c>
      <c r="F192" s="50">
        <f>F193</f>
        <v>1065120</v>
      </c>
      <c r="G192" s="50">
        <f>G193</f>
        <v>567493.75</v>
      </c>
      <c r="H192" s="37">
        <f t="shared" si="7"/>
        <v>53.279794764909113</v>
      </c>
    </row>
    <row r="193" spans="1:10" ht="47.25" x14ac:dyDescent="0.25">
      <c r="A193" s="56" t="s">
        <v>267</v>
      </c>
      <c r="B193" s="48" t="s">
        <v>1</v>
      </c>
      <c r="C193" s="48" t="s">
        <v>5</v>
      </c>
      <c r="D193" s="48" t="s">
        <v>235</v>
      </c>
      <c r="E193" s="48">
        <v>240</v>
      </c>
      <c r="F193" s="50">
        <v>1065120</v>
      </c>
      <c r="G193" s="50">
        <v>567493.75</v>
      </c>
      <c r="H193" s="37">
        <f t="shared" si="7"/>
        <v>53.279794764909113</v>
      </c>
      <c r="I193" s="17"/>
      <c r="J193" s="17"/>
    </row>
    <row r="194" spans="1:10" ht="31.5" x14ac:dyDescent="0.25">
      <c r="A194" s="47" t="s">
        <v>304</v>
      </c>
      <c r="B194" s="48" t="s">
        <v>1</v>
      </c>
      <c r="C194" s="48" t="s">
        <v>5</v>
      </c>
      <c r="D194" s="48" t="s">
        <v>236</v>
      </c>
      <c r="E194" s="48" t="s">
        <v>167</v>
      </c>
      <c r="F194" s="50">
        <f>F195</f>
        <v>494300</v>
      </c>
      <c r="G194" s="50">
        <f>G195</f>
        <v>339300</v>
      </c>
      <c r="H194" s="37">
        <f t="shared" si="7"/>
        <v>68.642524782520738</v>
      </c>
    </row>
    <row r="195" spans="1:10" ht="47.25" x14ac:dyDescent="0.25">
      <c r="A195" s="56" t="s">
        <v>266</v>
      </c>
      <c r="B195" s="48" t="s">
        <v>1</v>
      </c>
      <c r="C195" s="48" t="s">
        <v>5</v>
      </c>
      <c r="D195" s="48" t="s">
        <v>236</v>
      </c>
      <c r="E195" s="48">
        <v>200</v>
      </c>
      <c r="F195" s="50">
        <f>F196</f>
        <v>494300</v>
      </c>
      <c r="G195" s="50">
        <f>G196</f>
        <v>339300</v>
      </c>
      <c r="H195" s="37">
        <f t="shared" si="7"/>
        <v>68.642524782520738</v>
      </c>
    </row>
    <row r="196" spans="1:10" ht="47.25" x14ac:dyDescent="0.25">
      <c r="A196" s="56" t="s">
        <v>267</v>
      </c>
      <c r="B196" s="48" t="s">
        <v>1</v>
      </c>
      <c r="C196" s="48" t="s">
        <v>5</v>
      </c>
      <c r="D196" s="48" t="s">
        <v>236</v>
      </c>
      <c r="E196" s="48">
        <v>240</v>
      </c>
      <c r="F196" s="50">
        <v>494300</v>
      </c>
      <c r="G196" s="50">
        <v>339300</v>
      </c>
      <c r="H196" s="37">
        <f t="shared" si="7"/>
        <v>68.642524782520738</v>
      </c>
    </row>
    <row r="197" spans="1:10" ht="63" x14ac:dyDescent="0.25">
      <c r="A197" s="47" t="s">
        <v>430</v>
      </c>
      <c r="B197" s="48" t="s">
        <v>1</v>
      </c>
      <c r="C197" s="48" t="s">
        <v>5</v>
      </c>
      <c r="D197" s="48" t="s">
        <v>203</v>
      </c>
      <c r="E197" s="48" t="s">
        <v>167</v>
      </c>
      <c r="F197" s="50">
        <f>F198</f>
        <v>250000</v>
      </c>
      <c r="G197" s="50">
        <f>G198</f>
        <v>0</v>
      </c>
      <c r="H197" s="37">
        <f t="shared" si="7"/>
        <v>0</v>
      </c>
    </row>
    <row r="198" spans="1:10" ht="47.25" x14ac:dyDescent="0.25">
      <c r="A198" s="56" t="s">
        <v>266</v>
      </c>
      <c r="B198" s="48" t="s">
        <v>1</v>
      </c>
      <c r="C198" s="48" t="s">
        <v>5</v>
      </c>
      <c r="D198" s="48" t="s">
        <v>203</v>
      </c>
      <c r="E198" s="48">
        <v>200</v>
      </c>
      <c r="F198" s="50">
        <f>F199</f>
        <v>250000</v>
      </c>
      <c r="G198" s="50">
        <f>G199</f>
        <v>0</v>
      </c>
      <c r="H198" s="37">
        <f t="shared" si="7"/>
        <v>0</v>
      </c>
    </row>
    <row r="199" spans="1:10" ht="47.25" x14ac:dyDescent="0.25">
      <c r="A199" s="56" t="s">
        <v>267</v>
      </c>
      <c r="B199" s="48" t="s">
        <v>1</v>
      </c>
      <c r="C199" s="48" t="s">
        <v>5</v>
      </c>
      <c r="D199" s="48" t="s">
        <v>203</v>
      </c>
      <c r="E199" s="48">
        <v>240</v>
      </c>
      <c r="F199" s="50">
        <v>250000</v>
      </c>
      <c r="G199" s="50"/>
      <c r="H199" s="37">
        <f t="shared" si="7"/>
        <v>0</v>
      </c>
    </row>
    <row r="200" spans="1:10" ht="47.25" x14ac:dyDescent="0.25">
      <c r="A200" s="52" t="s">
        <v>473</v>
      </c>
      <c r="B200" s="53" t="s">
        <v>167</v>
      </c>
      <c r="C200" s="53" t="s">
        <v>168</v>
      </c>
      <c r="D200" s="53" t="s">
        <v>169</v>
      </c>
      <c r="E200" s="53" t="s">
        <v>167</v>
      </c>
      <c r="F200" s="54">
        <f>F201</f>
        <v>6366717</v>
      </c>
      <c r="G200" s="54">
        <f>G201</f>
        <v>4022645.0900000003</v>
      </c>
      <c r="H200" s="33">
        <f t="shared" ref="H200:H211" si="14">G200/F200*100</f>
        <v>63.182407667876561</v>
      </c>
    </row>
    <row r="201" spans="1:10" x14ac:dyDescent="0.25">
      <c r="A201" s="47" t="s">
        <v>471</v>
      </c>
      <c r="B201" s="48" t="s">
        <v>1</v>
      </c>
      <c r="C201" s="48" t="s">
        <v>232</v>
      </c>
      <c r="D201" s="48" t="s">
        <v>169</v>
      </c>
      <c r="E201" s="48" t="s">
        <v>167</v>
      </c>
      <c r="F201" s="50">
        <f>F202</f>
        <v>6366717</v>
      </c>
      <c r="G201" s="50">
        <f>G202</f>
        <v>4022645.0900000003</v>
      </c>
      <c r="H201" s="37">
        <f t="shared" si="14"/>
        <v>63.182407667876561</v>
      </c>
    </row>
    <row r="202" spans="1:10" x14ac:dyDescent="0.25">
      <c r="A202" s="47" t="s">
        <v>394</v>
      </c>
      <c r="B202" s="48" t="s">
        <v>1</v>
      </c>
      <c r="C202" s="48" t="s">
        <v>5</v>
      </c>
      <c r="D202" s="48" t="s">
        <v>169</v>
      </c>
      <c r="E202" s="48" t="s">
        <v>167</v>
      </c>
      <c r="F202" s="50">
        <f>F203+F208</f>
        <v>6366717</v>
      </c>
      <c r="G202" s="50">
        <f>G203+G208</f>
        <v>4022645.0900000003</v>
      </c>
      <c r="H202" s="37">
        <f t="shared" si="14"/>
        <v>63.182407667876561</v>
      </c>
    </row>
    <row r="203" spans="1:10" ht="33" customHeight="1" x14ac:dyDescent="0.25">
      <c r="A203" s="47" t="s">
        <v>303</v>
      </c>
      <c r="B203" s="48" t="s">
        <v>1</v>
      </c>
      <c r="C203" s="48" t="s">
        <v>5</v>
      </c>
      <c r="D203" s="48" t="s">
        <v>234</v>
      </c>
      <c r="E203" s="48" t="s">
        <v>167</v>
      </c>
      <c r="F203" s="50">
        <f>F204+F206</f>
        <v>6316717</v>
      </c>
      <c r="G203" s="50">
        <f>G204+G206</f>
        <v>4002645.0900000003</v>
      </c>
      <c r="H203" s="37">
        <f t="shared" si="14"/>
        <v>63.365908113344325</v>
      </c>
    </row>
    <row r="204" spans="1:10" ht="94.5" x14ac:dyDescent="0.25">
      <c r="A204" s="56" t="s">
        <v>264</v>
      </c>
      <c r="B204" s="48" t="s">
        <v>1</v>
      </c>
      <c r="C204" s="48" t="s">
        <v>5</v>
      </c>
      <c r="D204" s="48" t="s">
        <v>234</v>
      </c>
      <c r="E204" s="48">
        <v>100</v>
      </c>
      <c r="F204" s="50">
        <f>F205</f>
        <v>4698494</v>
      </c>
      <c r="G204" s="50">
        <f>G205</f>
        <v>3383418.22</v>
      </c>
      <c r="H204" s="37">
        <f t="shared" si="14"/>
        <v>72.010695767622565</v>
      </c>
    </row>
    <row r="205" spans="1:10" ht="31.5" x14ac:dyDescent="0.25">
      <c r="A205" s="56" t="s">
        <v>265</v>
      </c>
      <c r="B205" s="48" t="s">
        <v>1</v>
      </c>
      <c r="C205" s="48" t="s">
        <v>5</v>
      </c>
      <c r="D205" s="48" t="s">
        <v>234</v>
      </c>
      <c r="E205" s="48">
        <v>120</v>
      </c>
      <c r="F205" s="50">
        <v>4698494</v>
      </c>
      <c r="G205" s="50">
        <v>3383418.22</v>
      </c>
      <c r="H205" s="37">
        <f t="shared" si="14"/>
        <v>72.010695767622565</v>
      </c>
      <c r="I205" s="17"/>
      <c r="J205" s="17"/>
    </row>
    <row r="206" spans="1:10" ht="47.25" x14ac:dyDescent="0.25">
      <c r="A206" s="56" t="s">
        <v>266</v>
      </c>
      <c r="B206" s="48" t="s">
        <v>1</v>
      </c>
      <c r="C206" s="48" t="s">
        <v>5</v>
      </c>
      <c r="D206" s="48" t="s">
        <v>234</v>
      </c>
      <c r="E206" s="48">
        <v>200</v>
      </c>
      <c r="F206" s="50">
        <f>F207</f>
        <v>1618223</v>
      </c>
      <c r="G206" s="50">
        <f>G207</f>
        <v>619226.87</v>
      </c>
      <c r="H206" s="37">
        <f t="shared" si="14"/>
        <v>38.265855200426643</v>
      </c>
      <c r="I206" s="17"/>
      <c r="J206" s="17"/>
    </row>
    <row r="207" spans="1:10" ht="47.25" x14ac:dyDescent="0.25">
      <c r="A207" s="56" t="s">
        <v>267</v>
      </c>
      <c r="B207" s="48" t="s">
        <v>1</v>
      </c>
      <c r="C207" s="48" t="s">
        <v>5</v>
      </c>
      <c r="D207" s="48" t="s">
        <v>234</v>
      </c>
      <c r="E207" s="48">
        <v>240</v>
      </c>
      <c r="F207" s="50">
        <v>1618223</v>
      </c>
      <c r="G207" s="50">
        <v>619226.87</v>
      </c>
      <c r="H207" s="37">
        <f t="shared" si="14"/>
        <v>38.265855200426643</v>
      </c>
    </row>
    <row r="208" spans="1:10" ht="31.5" x14ac:dyDescent="0.25">
      <c r="A208" s="47" t="s">
        <v>304</v>
      </c>
      <c r="B208" s="48" t="s">
        <v>1</v>
      </c>
      <c r="C208" s="48" t="s">
        <v>5</v>
      </c>
      <c r="D208" s="48" t="s">
        <v>236</v>
      </c>
      <c r="E208" s="48" t="s">
        <v>167</v>
      </c>
      <c r="F208" s="50">
        <f>F209</f>
        <v>50000</v>
      </c>
      <c r="G208" s="50">
        <f>G209</f>
        <v>20000</v>
      </c>
      <c r="H208" s="37">
        <f t="shared" si="14"/>
        <v>40</v>
      </c>
    </row>
    <row r="209" spans="1:8" ht="47.25" x14ac:dyDescent="0.25">
      <c r="A209" s="56" t="s">
        <v>266</v>
      </c>
      <c r="B209" s="48" t="s">
        <v>1</v>
      </c>
      <c r="C209" s="48" t="s">
        <v>5</v>
      </c>
      <c r="D209" s="48" t="s">
        <v>236</v>
      </c>
      <c r="E209" s="48">
        <v>200</v>
      </c>
      <c r="F209" s="50">
        <f>F210</f>
        <v>50000</v>
      </c>
      <c r="G209" s="50">
        <f>G210</f>
        <v>20000</v>
      </c>
      <c r="H209" s="37">
        <f t="shared" si="14"/>
        <v>40</v>
      </c>
    </row>
    <row r="210" spans="1:8" ht="47.25" x14ac:dyDescent="0.25">
      <c r="A210" s="56" t="s">
        <v>267</v>
      </c>
      <c r="B210" s="48" t="s">
        <v>1</v>
      </c>
      <c r="C210" s="48" t="s">
        <v>5</v>
      </c>
      <c r="D210" s="48" t="s">
        <v>236</v>
      </c>
      <c r="E210" s="48">
        <v>240</v>
      </c>
      <c r="F210" s="50">
        <v>50000</v>
      </c>
      <c r="G210" s="50">
        <v>20000</v>
      </c>
      <c r="H210" s="37">
        <f t="shared" si="14"/>
        <v>40</v>
      </c>
    </row>
    <row r="211" spans="1:8" x14ac:dyDescent="0.25">
      <c r="A211" s="149" t="s">
        <v>237</v>
      </c>
      <c r="B211" s="149"/>
      <c r="C211" s="149"/>
      <c r="D211" s="149"/>
      <c r="E211" s="149"/>
      <c r="F211" s="58">
        <f>F200+F176+F7</f>
        <v>113563462.71000001</v>
      </c>
      <c r="G211" s="58">
        <f>G200+G176+G7</f>
        <v>82473521.739999995</v>
      </c>
      <c r="H211" s="37">
        <f t="shared" si="14"/>
        <v>72.623289015594324</v>
      </c>
    </row>
  </sheetData>
  <mergeCells count="12">
    <mergeCell ref="J4:U4"/>
    <mergeCell ref="A211:E211"/>
    <mergeCell ref="E1:H1"/>
    <mergeCell ref="H5:H6"/>
    <mergeCell ref="A3:H3"/>
    <mergeCell ref="G5:G6"/>
    <mergeCell ref="F5:F6"/>
    <mergeCell ref="A5:A6"/>
    <mergeCell ref="B5:B6"/>
    <mergeCell ref="C5:C6"/>
    <mergeCell ref="D5:D6"/>
    <mergeCell ref="E5:E6"/>
  </mergeCells>
  <pageMargins left="0.7" right="0.7" top="0.75" bottom="0.75" header="0.3" footer="0.3"/>
  <pageSetup paperSize="9" scale="71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1"/>
  <sheetViews>
    <sheetView zoomScaleNormal="100" workbookViewId="0">
      <selection activeCell="A2" sqref="A2:G2"/>
    </sheetView>
  </sheetViews>
  <sheetFormatPr defaultRowHeight="15.75" x14ac:dyDescent="0.25"/>
  <cols>
    <col min="1" max="1" width="56.42578125" style="14" customWidth="1"/>
    <col min="2" max="2" width="15" style="14" customWidth="1"/>
    <col min="3" max="3" width="14.140625" style="14" customWidth="1"/>
    <col min="4" max="4" width="10" style="14" customWidth="1"/>
    <col min="5" max="6" width="14.7109375" style="14" customWidth="1"/>
    <col min="7" max="16384" width="9.140625" style="14"/>
  </cols>
  <sheetData>
    <row r="1" spans="1:7" ht="51" customHeight="1" x14ac:dyDescent="0.25">
      <c r="A1" s="46"/>
      <c r="C1" s="140" t="s">
        <v>287</v>
      </c>
      <c r="D1" s="140"/>
      <c r="E1" s="140"/>
      <c r="F1" s="140"/>
      <c r="G1" s="2"/>
    </row>
    <row r="2" spans="1:7" ht="23.25" customHeight="1" x14ac:dyDescent="0.3">
      <c r="A2" s="150" t="s">
        <v>453</v>
      </c>
      <c r="B2" s="150"/>
      <c r="C2" s="150"/>
      <c r="D2" s="150"/>
      <c r="E2" s="150"/>
      <c r="F2" s="150"/>
      <c r="G2" s="150"/>
    </row>
    <row r="4" spans="1:7" ht="56.25" customHeight="1" x14ac:dyDescent="0.25">
      <c r="A4" s="151" t="s">
        <v>0</v>
      </c>
      <c r="B4" s="151" t="s">
        <v>285</v>
      </c>
      <c r="C4" s="151" t="s">
        <v>163</v>
      </c>
      <c r="D4" s="151" t="s">
        <v>164</v>
      </c>
      <c r="E4" s="151" t="s">
        <v>165</v>
      </c>
      <c r="F4" s="153" t="s">
        <v>166</v>
      </c>
      <c r="G4" s="151" t="s">
        <v>263</v>
      </c>
    </row>
    <row r="5" spans="1:7" ht="11.25" customHeight="1" x14ac:dyDescent="0.25">
      <c r="A5" s="152"/>
      <c r="B5" s="152"/>
      <c r="C5" s="152"/>
      <c r="D5" s="152"/>
      <c r="E5" s="152"/>
      <c r="F5" s="154"/>
      <c r="G5" s="152"/>
    </row>
    <row r="6" spans="1:7" x14ac:dyDescent="0.25">
      <c r="A6" s="34" t="s">
        <v>459</v>
      </c>
      <c r="B6" s="35" t="s">
        <v>170</v>
      </c>
      <c r="C6" s="35" t="s">
        <v>169</v>
      </c>
      <c r="D6" s="35" t="s">
        <v>167</v>
      </c>
      <c r="E6" s="36">
        <f>E7+E13+E22+E30+E34</f>
        <v>28251340.41</v>
      </c>
      <c r="F6" s="36">
        <f>F7+F13+F22+F26+F34</f>
        <v>21141957.310000002</v>
      </c>
      <c r="G6" s="37">
        <f>F6/E6*100</f>
        <v>74.835236145172345</v>
      </c>
    </row>
    <row r="7" spans="1:7" ht="53.25" customHeight="1" x14ac:dyDescent="0.25">
      <c r="A7" s="34" t="s">
        <v>460</v>
      </c>
      <c r="B7" s="38" t="s">
        <v>171</v>
      </c>
      <c r="C7" s="35" t="s">
        <v>169</v>
      </c>
      <c r="D7" s="35"/>
      <c r="E7" s="36">
        <f>E8</f>
        <v>1086432</v>
      </c>
      <c r="F7" s="36">
        <f>F8</f>
        <v>818323.4</v>
      </c>
      <c r="G7" s="37">
        <f t="shared" ref="G7:G74" si="0">F7/E7*100</f>
        <v>75.322100232688285</v>
      </c>
    </row>
    <row r="8" spans="1:7" x14ac:dyDescent="0.25">
      <c r="A8" s="34" t="s">
        <v>410</v>
      </c>
      <c r="B8" s="38" t="s">
        <v>171</v>
      </c>
      <c r="C8" s="35" t="s">
        <v>172</v>
      </c>
      <c r="D8" s="35" t="s">
        <v>167</v>
      </c>
      <c r="E8" s="36">
        <f>E9+E11</f>
        <v>1086432</v>
      </c>
      <c r="F8" s="36">
        <f>F9+F11</f>
        <v>818323.4</v>
      </c>
      <c r="G8" s="37">
        <f t="shared" si="0"/>
        <v>75.322100232688285</v>
      </c>
    </row>
    <row r="9" spans="1:7" ht="78.75" x14ac:dyDescent="0.25">
      <c r="A9" s="39" t="s">
        <v>264</v>
      </c>
      <c r="B9" s="38" t="s">
        <v>171</v>
      </c>
      <c r="C9" s="35" t="s">
        <v>172</v>
      </c>
      <c r="D9" s="35">
        <v>100</v>
      </c>
      <c r="E9" s="36">
        <f>E10</f>
        <v>1064432</v>
      </c>
      <c r="F9" s="40">
        <f>F10</f>
        <v>798323.4</v>
      </c>
      <c r="G9" s="37">
        <f t="shared" si="0"/>
        <v>74.999943631908849</v>
      </c>
    </row>
    <row r="10" spans="1:7" ht="31.5" x14ac:dyDescent="0.25">
      <c r="A10" s="39" t="s">
        <v>265</v>
      </c>
      <c r="B10" s="38" t="s">
        <v>171</v>
      </c>
      <c r="C10" s="35" t="s">
        <v>172</v>
      </c>
      <c r="D10" s="35">
        <v>120</v>
      </c>
      <c r="E10" s="36">
        <v>1064432</v>
      </c>
      <c r="F10" s="40">
        <v>798323.4</v>
      </c>
      <c r="G10" s="37">
        <f t="shared" si="0"/>
        <v>74.999943631908849</v>
      </c>
    </row>
    <row r="11" spans="1:7" ht="31.5" x14ac:dyDescent="0.25">
      <c r="A11" s="39" t="s">
        <v>266</v>
      </c>
      <c r="B11" s="38" t="s">
        <v>171</v>
      </c>
      <c r="C11" s="35" t="s">
        <v>172</v>
      </c>
      <c r="D11" s="35">
        <v>200</v>
      </c>
      <c r="E11" s="41">
        <f>E12</f>
        <v>22000</v>
      </c>
      <c r="F11" s="42">
        <f>F12</f>
        <v>20000</v>
      </c>
      <c r="G11" s="37">
        <f t="shared" si="0"/>
        <v>90.909090909090907</v>
      </c>
    </row>
    <row r="12" spans="1:7" ht="31.5" x14ac:dyDescent="0.25">
      <c r="A12" s="39" t="s">
        <v>267</v>
      </c>
      <c r="B12" s="38" t="s">
        <v>171</v>
      </c>
      <c r="C12" s="35" t="s">
        <v>172</v>
      </c>
      <c r="D12" s="35">
        <v>240</v>
      </c>
      <c r="E12" s="41">
        <v>22000</v>
      </c>
      <c r="F12" s="42">
        <v>20000</v>
      </c>
      <c r="G12" s="37">
        <f t="shared" si="0"/>
        <v>90.909090909090907</v>
      </c>
    </row>
    <row r="13" spans="1:7" ht="63" x14ac:dyDescent="0.25">
      <c r="A13" s="34" t="s">
        <v>368</v>
      </c>
      <c r="B13" s="38" t="s">
        <v>173</v>
      </c>
      <c r="C13" s="35" t="s">
        <v>169</v>
      </c>
      <c r="D13" s="35"/>
      <c r="E13" s="36">
        <f>E14+E19</f>
        <v>18100819.43</v>
      </c>
      <c r="F13" s="36">
        <f>F14+F19</f>
        <v>13046441.890000001</v>
      </c>
      <c r="G13" s="37">
        <f t="shared" si="0"/>
        <v>72.07652637193344</v>
      </c>
    </row>
    <row r="14" spans="1:7" x14ac:dyDescent="0.25">
      <c r="A14" s="34" t="s">
        <v>410</v>
      </c>
      <c r="B14" s="38" t="s">
        <v>173</v>
      </c>
      <c r="C14" s="35" t="s">
        <v>174</v>
      </c>
      <c r="D14" s="35" t="s">
        <v>167</v>
      </c>
      <c r="E14" s="36">
        <f>E15+E17</f>
        <v>16940938.43</v>
      </c>
      <c r="F14" s="36">
        <f>F15+F17</f>
        <v>12212019.370000001</v>
      </c>
      <c r="G14" s="37">
        <f t="shared" si="0"/>
        <v>72.085849437798828</v>
      </c>
    </row>
    <row r="15" spans="1:7" ht="78.75" x14ac:dyDescent="0.25">
      <c r="A15" s="39" t="s">
        <v>264</v>
      </c>
      <c r="B15" s="38" t="s">
        <v>173</v>
      </c>
      <c r="C15" s="35" t="s">
        <v>174</v>
      </c>
      <c r="D15" s="35">
        <v>100</v>
      </c>
      <c r="E15" s="36">
        <f>E16</f>
        <v>15629538.43</v>
      </c>
      <c r="F15" s="36">
        <f>F16</f>
        <v>11562232.800000001</v>
      </c>
      <c r="G15" s="37">
        <f t="shared" si="0"/>
        <v>73.976802653410161</v>
      </c>
    </row>
    <row r="16" spans="1:7" ht="31.5" x14ac:dyDescent="0.25">
      <c r="A16" s="39" t="s">
        <v>265</v>
      </c>
      <c r="B16" s="38" t="s">
        <v>173</v>
      </c>
      <c r="C16" s="35" t="s">
        <v>174</v>
      </c>
      <c r="D16" s="35">
        <v>120</v>
      </c>
      <c r="E16" s="36">
        <v>15629538.43</v>
      </c>
      <c r="F16" s="40">
        <v>11562232.800000001</v>
      </c>
      <c r="G16" s="37">
        <f t="shared" si="0"/>
        <v>73.976802653410161</v>
      </c>
    </row>
    <row r="17" spans="1:7" ht="31.5" x14ac:dyDescent="0.25">
      <c r="A17" s="39" t="s">
        <v>266</v>
      </c>
      <c r="B17" s="38" t="s">
        <v>173</v>
      </c>
      <c r="C17" s="35" t="s">
        <v>174</v>
      </c>
      <c r="D17" s="35">
        <v>200</v>
      </c>
      <c r="E17" s="36">
        <f>E18</f>
        <v>1311400</v>
      </c>
      <c r="F17" s="40">
        <f>F18</f>
        <v>649786.56999999995</v>
      </c>
      <c r="G17" s="37">
        <f t="shared" si="0"/>
        <v>49.54907503431447</v>
      </c>
    </row>
    <row r="18" spans="1:7" ht="31.5" x14ac:dyDescent="0.25">
      <c r="A18" s="39" t="s">
        <v>267</v>
      </c>
      <c r="B18" s="35" t="s">
        <v>173</v>
      </c>
      <c r="C18" s="35" t="s">
        <v>174</v>
      </c>
      <c r="D18" s="35">
        <v>240</v>
      </c>
      <c r="E18" s="36">
        <v>1311400</v>
      </c>
      <c r="F18" s="40">
        <v>649786.56999999995</v>
      </c>
      <c r="G18" s="37">
        <f t="shared" si="0"/>
        <v>49.54907503431447</v>
      </c>
    </row>
    <row r="19" spans="1:7" ht="47.25" x14ac:dyDescent="0.25">
      <c r="A19" s="34" t="s">
        <v>411</v>
      </c>
      <c r="B19" s="35" t="s">
        <v>173</v>
      </c>
      <c r="C19" s="35" t="s">
        <v>175</v>
      </c>
      <c r="D19" s="35" t="s">
        <v>167</v>
      </c>
      <c r="E19" s="36">
        <f>E20</f>
        <v>1159881</v>
      </c>
      <c r="F19" s="40">
        <f>F20</f>
        <v>834422.52</v>
      </c>
      <c r="G19" s="37">
        <f t="shared" si="0"/>
        <v>71.9403559503087</v>
      </c>
    </row>
    <row r="20" spans="1:7" ht="78.75" x14ac:dyDescent="0.25">
      <c r="A20" s="39" t="s">
        <v>264</v>
      </c>
      <c r="B20" s="38" t="s">
        <v>173</v>
      </c>
      <c r="C20" s="38" t="s">
        <v>175</v>
      </c>
      <c r="D20" s="35">
        <v>100</v>
      </c>
      <c r="E20" s="36">
        <f>E21</f>
        <v>1159881</v>
      </c>
      <c r="F20" s="40">
        <f>F21</f>
        <v>834422.52</v>
      </c>
      <c r="G20" s="37">
        <f t="shared" si="0"/>
        <v>71.9403559503087</v>
      </c>
    </row>
    <row r="21" spans="1:7" ht="31.5" x14ac:dyDescent="0.25">
      <c r="A21" s="39" t="s">
        <v>265</v>
      </c>
      <c r="B21" s="38" t="s">
        <v>173</v>
      </c>
      <c r="C21" s="38" t="s">
        <v>175</v>
      </c>
      <c r="D21" s="35">
        <v>120</v>
      </c>
      <c r="E21" s="36">
        <v>1159881</v>
      </c>
      <c r="F21" s="40">
        <v>834422.52</v>
      </c>
      <c r="G21" s="37">
        <f t="shared" si="0"/>
        <v>71.9403559503087</v>
      </c>
    </row>
    <row r="22" spans="1:7" ht="17.25" customHeight="1" x14ac:dyDescent="0.25">
      <c r="A22" s="34" t="s">
        <v>370</v>
      </c>
      <c r="B22" s="38" t="s">
        <v>253</v>
      </c>
      <c r="C22" s="38" t="s">
        <v>169</v>
      </c>
      <c r="D22" s="35"/>
      <c r="E22" s="36">
        <f t="shared" ref="E22:F24" si="1">E23</f>
        <v>59400</v>
      </c>
      <c r="F22" s="36">
        <f t="shared" si="1"/>
        <v>59400</v>
      </c>
      <c r="G22" s="37">
        <f t="shared" si="0"/>
        <v>100</v>
      </c>
    </row>
    <row r="23" spans="1:7" ht="47.25" x14ac:dyDescent="0.25">
      <c r="A23" s="34" t="s">
        <v>430</v>
      </c>
      <c r="B23" s="38" t="s">
        <v>253</v>
      </c>
      <c r="C23" s="38" t="s">
        <v>203</v>
      </c>
      <c r="D23" s="35" t="s">
        <v>167</v>
      </c>
      <c r="E23" s="36">
        <f t="shared" si="1"/>
        <v>59400</v>
      </c>
      <c r="F23" s="36">
        <f t="shared" si="1"/>
        <v>59400</v>
      </c>
      <c r="G23" s="37">
        <f t="shared" si="0"/>
        <v>100</v>
      </c>
    </row>
    <row r="24" spans="1:7" ht="25.5" hidden="1" customHeight="1" x14ac:dyDescent="0.25">
      <c r="A24" s="39" t="s">
        <v>266</v>
      </c>
      <c r="B24" s="38" t="s">
        <v>253</v>
      </c>
      <c r="C24" s="38" t="s">
        <v>203</v>
      </c>
      <c r="D24" s="35">
        <v>200</v>
      </c>
      <c r="E24" s="36">
        <f t="shared" si="1"/>
        <v>59400</v>
      </c>
      <c r="F24" s="36">
        <f t="shared" si="1"/>
        <v>59400</v>
      </c>
      <c r="G24" s="37">
        <f t="shared" si="0"/>
        <v>100</v>
      </c>
    </row>
    <row r="25" spans="1:7" ht="25.5" hidden="1" customHeight="1" x14ac:dyDescent="0.25">
      <c r="A25" s="39" t="s">
        <v>267</v>
      </c>
      <c r="B25" s="38" t="s">
        <v>253</v>
      </c>
      <c r="C25" s="38" t="s">
        <v>203</v>
      </c>
      <c r="D25" s="35">
        <v>240</v>
      </c>
      <c r="E25" s="36">
        <v>59400</v>
      </c>
      <c r="F25" s="40">
        <v>59400</v>
      </c>
      <c r="G25" s="37">
        <f t="shared" si="0"/>
        <v>100</v>
      </c>
    </row>
    <row r="26" spans="1:7" ht="25.5" hidden="1" customHeight="1" x14ac:dyDescent="0.25">
      <c r="A26" s="34" t="s">
        <v>176</v>
      </c>
      <c r="B26" s="38" t="s">
        <v>177</v>
      </c>
      <c r="C26" s="38" t="s">
        <v>169</v>
      </c>
      <c r="D26" s="35"/>
      <c r="E26" s="36">
        <f>E27</f>
        <v>200000</v>
      </c>
      <c r="F26" s="40">
        <v>0</v>
      </c>
      <c r="G26" s="37">
        <f t="shared" si="0"/>
        <v>0</v>
      </c>
    </row>
    <row r="27" spans="1:7" ht="15" hidden="1" customHeight="1" x14ac:dyDescent="0.25">
      <c r="A27" s="34" t="s">
        <v>178</v>
      </c>
      <c r="B27" s="38" t="s">
        <v>177</v>
      </c>
      <c r="C27" s="38" t="s">
        <v>179</v>
      </c>
      <c r="D27" s="35" t="s">
        <v>167</v>
      </c>
      <c r="E27" s="36">
        <f>E28</f>
        <v>200000</v>
      </c>
      <c r="F27" s="40">
        <v>0</v>
      </c>
      <c r="G27" s="37">
        <f t="shared" si="0"/>
        <v>0</v>
      </c>
    </row>
    <row r="28" spans="1:7" ht="51" hidden="1" customHeight="1" x14ac:dyDescent="0.25">
      <c r="A28" s="31" t="s">
        <v>268</v>
      </c>
      <c r="B28" s="38" t="s">
        <v>177</v>
      </c>
      <c r="C28" s="38" t="s">
        <v>179</v>
      </c>
      <c r="D28" s="35">
        <v>800</v>
      </c>
      <c r="E28" s="36">
        <f>E29</f>
        <v>200000</v>
      </c>
      <c r="F28" s="40"/>
      <c r="G28" s="37">
        <f t="shared" si="0"/>
        <v>0</v>
      </c>
    </row>
    <row r="29" spans="1:7" ht="15" hidden="1" customHeight="1" x14ac:dyDescent="0.25">
      <c r="A29" s="31" t="s">
        <v>269</v>
      </c>
      <c r="B29" s="38" t="s">
        <v>177</v>
      </c>
      <c r="C29" s="38" t="s">
        <v>179</v>
      </c>
      <c r="D29" s="35">
        <v>870</v>
      </c>
      <c r="E29" s="36">
        <v>200000</v>
      </c>
      <c r="F29" s="40"/>
      <c r="G29" s="37">
        <f t="shared" si="0"/>
        <v>0</v>
      </c>
    </row>
    <row r="30" spans="1:7" ht="15" customHeight="1" x14ac:dyDescent="0.25">
      <c r="A30" s="47" t="s">
        <v>444</v>
      </c>
      <c r="B30" s="55" t="s">
        <v>177</v>
      </c>
      <c r="C30" s="55" t="s">
        <v>169</v>
      </c>
      <c r="D30" s="48"/>
      <c r="E30" s="50">
        <f t="shared" ref="E30:F32" si="2">E31</f>
        <v>200000</v>
      </c>
      <c r="F30" s="50">
        <f t="shared" si="2"/>
        <v>0</v>
      </c>
      <c r="G30" s="37">
        <f t="shared" si="0"/>
        <v>0</v>
      </c>
    </row>
    <row r="31" spans="1:7" ht="15" customHeight="1" x14ac:dyDescent="0.25">
      <c r="A31" s="47" t="s">
        <v>474</v>
      </c>
      <c r="B31" s="55" t="s">
        <v>177</v>
      </c>
      <c r="C31" s="55" t="s">
        <v>179</v>
      </c>
      <c r="D31" s="48" t="s">
        <v>167</v>
      </c>
      <c r="E31" s="50">
        <f t="shared" si="2"/>
        <v>200000</v>
      </c>
      <c r="F31" s="50">
        <f t="shared" si="2"/>
        <v>0</v>
      </c>
      <c r="G31" s="37">
        <f t="shared" si="0"/>
        <v>0</v>
      </c>
    </row>
    <row r="32" spans="1:7" ht="15" customHeight="1" x14ac:dyDescent="0.25">
      <c r="A32" s="57" t="s">
        <v>268</v>
      </c>
      <c r="B32" s="55" t="s">
        <v>177</v>
      </c>
      <c r="C32" s="55" t="s">
        <v>179</v>
      </c>
      <c r="D32" s="48">
        <v>800</v>
      </c>
      <c r="E32" s="50">
        <f t="shared" si="2"/>
        <v>200000</v>
      </c>
      <c r="F32" s="50">
        <f t="shared" si="2"/>
        <v>0</v>
      </c>
      <c r="G32" s="37">
        <f t="shared" si="0"/>
        <v>0</v>
      </c>
    </row>
    <row r="33" spans="1:7" ht="15" customHeight="1" x14ac:dyDescent="0.25">
      <c r="A33" s="57" t="s">
        <v>269</v>
      </c>
      <c r="B33" s="55" t="s">
        <v>177</v>
      </c>
      <c r="C33" s="55" t="s">
        <v>179</v>
      </c>
      <c r="D33" s="35">
        <v>870</v>
      </c>
      <c r="E33" s="36">
        <v>200000</v>
      </c>
      <c r="F33" s="40"/>
      <c r="G33" s="37"/>
    </row>
    <row r="34" spans="1:7" x14ac:dyDescent="0.25">
      <c r="A34" s="34" t="s">
        <v>372</v>
      </c>
      <c r="B34" s="38" t="s">
        <v>180</v>
      </c>
      <c r="C34" s="38" t="s">
        <v>169</v>
      </c>
      <c r="D34" s="35"/>
      <c r="E34" s="36">
        <f>E35+E45+E51+E54</f>
        <v>8804688.9800000004</v>
      </c>
      <c r="F34" s="36">
        <f>F35+F45+F51+F54</f>
        <v>7217792.0199999996</v>
      </c>
      <c r="G34" s="37">
        <f t="shared" si="0"/>
        <v>81.97668351937628</v>
      </c>
    </row>
    <row r="35" spans="1:7" x14ac:dyDescent="0.25">
      <c r="A35" s="34" t="s">
        <v>275</v>
      </c>
      <c r="B35" s="38" t="s">
        <v>180</v>
      </c>
      <c r="C35" s="38" t="s">
        <v>181</v>
      </c>
      <c r="D35" s="35"/>
      <c r="E35" s="36">
        <f>E36+E38+E40+E42</f>
        <v>1444182.98</v>
      </c>
      <c r="F35" s="36">
        <f>F36+F38+F40+F42</f>
        <v>1061450.68</v>
      </c>
      <c r="G35" s="37">
        <f t="shared" si="0"/>
        <v>73.498351296177162</v>
      </c>
    </row>
    <row r="36" spans="1:7" ht="15" customHeight="1" x14ac:dyDescent="0.25">
      <c r="A36" s="39" t="s">
        <v>264</v>
      </c>
      <c r="B36" s="38" t="s">
        <v>180</v>
      </c>
      <c r="C36" s="38" t="s">
        <v>181</v>
      </c>
      <c r="D36" s="35">
        <v>100</v>
      </c>
      <c r="E36" s="36">
        <f>E37</f>
        <v>400146</v>
      </c>
      <c r="F36" s="40">
        <f>F37</f>
        <v>249331.68</v>
      </c>
      <c r="G36" s="37">
        <f t="shared" si="0"/>
        <v>62.310176785473303</v>
      </c>
    </row>
    <row r="37" spans="1:7" ht="31.5" x14ac:dyDescent="0.25">
      <c r="A37" s="39" t="s">
        <v>265</v>
      </c>
      <c r="B37" s="38" t="s">
        <v>180</v>
      </c>
      <c r="C37" s="38" t="s">
        <v>181</v>
      </c>
      <c r="D37" s="35">
        <v>120</v>
      </c>
      <c r="E37" s="36">
        <v>400146</v>
      </c>
      <c r="F37" s="40">
        <v>249331.68</v>
      </c>
      <c r="G37" s="37">
        <f t="shared" si="0"/>
        <v>62.310176785473303</v>
      </c>
    </row>
    <row r="38" spans="1:7" ht="31.5" x14ac:dyDescent="0.25">
      <c r="A38" s="39" t="s">
        <v>266</v>
      </c>
      <c r="B38" s="38" t="s">
        <v>180</v>
      </c>
      <c r="C38" s="38" t="s">
        <v>181</v>
      </c>
      <c r="D38" s="35">
        <v>200</v>
      </c>
      <c r="E38" s="36">
        <f>E39</f>
        <v>437500</v>
      </c>
      <c r="F38" s="36">
        <f>F39</f>
        <v>321433</v>
      </c>
      <c r="G38" s="37">
        <f t="shared" si="0"/>
        <v>73.470399999999998</v>
      </c>
    </row>
    <row r="39" spans="1:7" ht="31.5" x14ac:dyDescent="0.25">
      <c r="A39" s="39" t="s">
        <v>267</v>
      </c>
      <c r="B39" s="38" t="s">
        <v>180</v>
      </c>
      <c r="C39" s="38" t="s">
        <v>181</v>
      </c>
      <c r="D39" s="35">
        <v>240</v>
      </c>
      <c r="E39" s="36">
        <v>437500</v>
      </c>
      <c r="F39" s="40">
        <v>321433</v>
      </c>
      <c r="G39" s="37">
        <f t="shared" si="0"/>
        <v>73.470399999999998</v>
      </c>
    </row>
    <row r="40" spans="1:7" x14ac:dyDescent="0.25">
      <c r="A40" s="39" t="s">
        <v>270</v>
      </c>
      <c r="B40" s="38" t="s">
        <v>180</v>
      </c>
      <c r="C40" s="38" t="s">
        <v>181</v>
      </c>
      <c r="D40" s="35">
        <v>300</v>
      </c>
      <c r="E40" s="36">
        <f>E41</f>
        <v>67500</v>
      </c>
      <c r="F40" s="40">
        <f>F41</f>
        <v>14000</v>
      </c>
      <c r="G40" s="37">
        <f t="shared" si="0"/>
        <v>20.74074074074074</v>
      </c>
    </row>
    <row r="41" spans="1:7" x14ac:dyDescent="0.25">
      <c r="A41" s="39" t="s">
        <v>271</v>
      </c>
      <c r="B41" s="38" t="s">
        <v>180</v>
      </c>
      <c r="C41" s="38" t="s">
        <v>181</v>
      </c>
      <c r="D41" s="35" t="s">
        <v>3</v>
      </c>
      <c r="E41" s="36">
        <v>67500</v>
      </c>
      <c r="F41" s="40">
        <v>14000</v>
      </c>
      <c r="G41" s="37">
        <f t="shared" si="0"/>
        <v>20.74074074074074</v>
      </c>
    </row>
    <row r="42" spans="1:7" x14ac:dyDescent="0.25">
      <c r="A42" s="39" t="s">
        <v>268</v>
      </c>
      <c r="B42" s="38" t="s">
        <v>180</v>
      </c>
      <c r="C42" s="38" t="s">
        <v>181</v>
      </c>
      <c r="D42" s="35">
        <v>800</v>
      </c>
      <c r="E42" s="36">
        <f>E43+E44</f>
        <v>539036.98</v>
      </c>
      <c r="F42" s="36">
        <f>F43+F44</f>
        <v>476686</v>
      </c>
      <c r="G42" s="37">
        <f t="shared" si="0"/>
        <v>88.43289378773234</v>
      </c>
    </row>
    <row r="43" spans="1:7" x14ac:dyDescent="0.25">
      <c r="A43" s="39" t="s">
        <v>272</v>
      </c>
      <c r="B43" s="38" t="s">
        <v>180</v>
      </c>
      <c r="C43" s="38" t="s">
        <v>181</v>
      </c>
      <c r="D43" s="35">
        <v>830</v>
      </c>
      <c r="E43" s="36">
        <v>489036.98</v>
      </c>
      <c r="F43" s="40">
        <v>430614</v>
      </c>
      <c r="G43" s="37">
        <f t="shared" si="0"/>
        <v>88.05346376873176</v>
      </c>
    </row>
    <row r="44" spans="1:7" x14ac:dyDescent="0.25">
      <c r="A44" s="39" t="s">
        <v>273</v>
      </c>
      <c r="B44" s="38" t="s">
        <v>180</v>
      </c>
      <c r="C44" s="38" t="s">
        <v>181</v>
      </c>
      <c r="D44" s="35">
        <v>850</v>
      </c>
      <c r="E44" s="36">
        <v>50000</v>
      </c>
      <c r="F44" s="40">
        <v>46072</v>
      </c>
      <c r="G44" s="37">
        <f t="shared" si="0"/>
        <v>92.144000000000005</v>
      </c>
    </row>
    <row r="45" spans="1:7" ht="47.25" x14ac:dyDescent="0.25">
      <c r="A45" s="34" t="s">
        <v>427</v>
      </c>
      <c r="B45" s="38" t="s">
        <v>180</v>
      </c>
      <c r="C45" s="38" t="s">
        <v>182</v>
      </c>
      <c r="D45" s="35"/>
      <c r="E45" s="36">
        <f>E46+E49</f>
        <v>6166784</v>
      </c>
      <c r="F45" s="36">
        <f>F46+F49</f>
        <v>5165731.34</v>
      </c>
      <c r="G45" s="37">
        <f t="shared" si="0"/>
        <v>83.767022486923494</v>
      </c>
    </row>
    <row r="46" spans="1:7" ht="78.75" x14ac:dyDescent="0.25">
      <c r="A46" s="39" t="s">
        <v>264</v>
      </c>
      <c r="B46" s="38" t="s">
        <v>180</v>
      </c>
      <c r="C46" s="38" t="s">
        <v>182</v>
      </c>
      <c r="D46" s="35">
        <v>100</v>
      </c>
      <c r="E46" s="36">
        <f>E47+E48</f>
        <v>5966784</v>
      </c>
      <c r="F46" s="36">
        <f>F47+F48</f>
        <v>5165731.34</v>
      </c>
      <c r="G46" s="37">
        <f t="shared" si="0"/>
        <v>86.57480042850554</v>
      </c>
    </row>
    <row r="47" spans="1:7" x14ac:dyDescent="0.25">
      <c r="A47" s="39" t="s">
        <v>274</v>
      </c>
      <c r="B47" s="38" t="s">
        <v>180</v>
      </c>
      <c r="C47" s="38" t="s">
        <v>182</v>
      </c>
      <c r="D47" s="35">
        <v>110</v>
      </c>
      <c r="E47" s="36">
        <v>70000</v>
      </c>
      <c r="F47" s="40"/>
      <c r="G47" s="37">
        <f t="shared" si="0"/>
        <v>0</v>
      </c>
    </row>
    <row r="48" spans="1:7" ht="31.5" x14ac:dyDescent="0.25">
      <c r="A48" s="39" t="s">
        <v>265</v>
      </c>
      <c r="B48" s="38" t="s">
        <v>180</v>
      </c>
      <c r="C48" s="38" t="s">
        <v>182</v>
      </c>
      <c r="D48" s="35">
        <v>120</v>
      </c>
      <c r="E48" s="36">
        <v>5896784</v>
      </c>
      <c r="F48" s="40">
        <v>5165731.34</v>
      </c>
      <c r="G48" s="37">
        <f t="shared" si="0"/>
        <v>87.602519271521558</v>
      </c>
    </row>
    <row r="49" spans="1:7" ht="31.5" x14ac:dyDescent="0.25">
      <c r="A49" s="39" t="s">
        <v>266</v>
      </c>
      <c r="B49" s="38" t="s">
        <v>180</v>
      </c>
      <c r="C49" s="38" t="s">
        <v>182</v>
      </c>
      <c r="D49" s="35">
        <v>200</v>
      </c>
      <c r="E49" s="36">
        <f>E50</f>
        <v>200000</v>
      </c>
      <c r="F49" s="36">
        <f>F50</f>
        <v>0</v>
      </c>
      <c r="G49" s="37">
        <f t="shared" si="0"/>
        <v>0</v>
      </c>
    </row>
    <row r="50" spans="1:7" ht="31.5" x14ac:dyDescent="0.25">
      <c r="A50" s="39" t="s">
        <v>267</v>
      </c>
      <c r="B50" s="38" t="s">
        <v>180</v>
      </c>
      <c r="C50" s="38" t="s">
        <v>182</v>
      </c>
      <c r="D50" s="35">
        <v>240</v>
      </c>
      <c r="E50" s="36">
        <v>200000</v>
      </c>
      <c r="F50" s="40"/>
      <c r="G50" s="37">
        <f t="shared" si="0"/>
        <v>0</v>
      </c>
    </row>
    <row r="51" spans="1:7" ht="47.25" x14ac:dyDescent="0.25">
      <c r="A51" s="34" t="s">
        <v>428</v>
      </c>
      <c r="B51" s="38" t="s">
        <v>180</v>
      </c>
      <c r="C51" s="38" t="s">
        <v>183</v>
      </c>
      <c r="D51" s="35"/>
      <c r="E51" s="36">
        <f>E52</f>
        <v>609336</v>
      </c>
      <c r="F51" s="36">
        <f>F52</f>
        <v>406224</v>
      </c>
      <c r="G51" s="37">
        <f t="shared" si="0"/>
        <v>66.666666666666657</v>
      </c>
    </row>
    <row r="52" spans="1:7" ht="78.75" x14ac:dyDescent="0.25">
      <c r="A52" s="39" t="s">
        <v>264</v>
      </c>
      <c r="B52" s="38" t="s">
        <v>180</v>
      </c>
      <c r="C52" s="38" t="s">
        <v>183</v>
      </c>
      <c r="D52" s="35">
        <v>100</v>
      </c>
      <c r="E52" s="36">
        <f>E53</f>
        <v>609336</v>
      </c>
      <c r="F52" s="36">
        <f>F53</f>
        <v>406224</v>
      </c>
      <c r="G52" s="37">
        <f t="shared" si="0"/>
        <v>66.666666666666657</v>
      </c>
    </row>
    <row r="53" spans="1:7" ht="31.5" x14ac:dyDescent="0.25">
      <c r="A53" s="39" t="s">
        <v>265</v>
      </c>
      <c r="B53" s="38" t="s">
        <v>180</v>
      </c>
      <c r="C53" s="38" t="s">
        <v>183</v>
      </c>
      <c r="D53" s="35">
        <v>120</v>
      </c>
      <c r="E53" s="36">
        <v>609336</v>
      </c>
      <c r="F53" s="40">
        <v>406224</v>
      </c>
      <c r="G53" s="37">
        <f t="shared" si="0"/>
        <v>66.666666666666657</v>
      </c>
    </row>
    <row r="54" spans="1:7" ht="47.25" x14ac:dyDescent="0.25">
      <c r="A54" s="34" t="s">
        <v>430</v>
      </c>
      <c r="B54" s="38" t="s">
        <v>180</v>
      </c>
      <c r="C54" s="38" t="s">
        <v>203</v>
      </c>
      <c r="D54" s="35"/>
      <c r="E54" s="36">
        <f>E55</f>
        <v>584386</v>
      </c>
      <c r="F54" s="36">
        <f>F55</f>
        <v>584386</v>
      </c>
      <c r="G54" s="37">
        <f t="shared" si="0"/>
        <v>100</v>
      </c>
    </row>
    <row r="55" spans="1:7" x14ac:dyDescent="0.25">
      <c r="A55" s="39" t="s">
        <v>268</v>
      </c>
      <c r="B55" s="38" t="s">
        <v>180</v>
      </c>
      <c r="C55" s="35" t="s">
        <v>203</v>
      </c>
      <c r="D55" s="35">
        <v>800</v>
      </c>
      <c r="E55" s="36">
        <f>E56</f>
        <v>584386</v>
      </c>
      <c r="F55" s="36">
        <f>F56</f>
        <v>584386</v>
      </c>
      <c r="G55" s="37">
        <f t="shared" si="0"/>
        <v>100</v>
      </c>
    </row>
    <row r="56" spans="1:7" x14ac:dyDescent="0.25">
      <c r="A56" s="39" t="s">
        <v>272</v>
      </c>
      <c r="B56" s="38" t="s">
        <v>180</v>
      </c>
      <c r="C56" s="35" t="s">
        <v>203</v>
      </c>
      <c r="D56" s="35">
        <v>830</v>
      </c>
      <c r="E56" s="36">
        <v>584386</v>
      </c>
      <c r="F56" s="40">
        <v>584386</v>
      </c>
      <c r="G56" s="37">
        <f t="shared" si="0"/>
        <v>100</v>
      </c>
    </row>
    <row r="57" spans="1:7" x14ac:dyDescent="0.25">
      <c r="A57" s="34" t="s">
        <v>461</v>
      </c>
      <c r="B57" s="35" t="s">
        <v>184</v>
      </c>
      <c r="C57" s="35" t="s">
        <v>169</v>
      </c>
      <c r="D57" s="35" t="s">
        <v>167</v>
      </c>
      <c r="E57" s="36">
        <f>E58</f>
        <v>1377660</v>
      </c>
      <c r="F57" s="36">
        <f>F58</f>
        <v>1034785.51</v>
      </c>
      <c r="G57" s="37">
        <f t="shared" si="0"/>
        <v>75.111820768549578</v>
      </c>
    </row>
    <row r="58" spans="1:7" x14ac:dyDescent="0.25">
      <c r="A58" s="34" t="s">
        <v>375</v>
      </c>
      <c r="B58" s="35" t="s">
        <v>4</v>
      </c>
      <c r="C58" s="35" t="s">
        <v>169</v>
      </c>
      <c r="D58" s="35" t="s">
        <v>167</v>
      </c>
      <c r="E58" s="36">
        <f>E59</f>
        <v>1377660</v>
      </c>
      <c r="F58" s="36">
        <f>F59</f>
        <v>1034785.51</v>
      </c>
      <c r="G58" s="37">
        <f t="shared" si="0"/>
        <v>75.111820768549578</v>
      </c>
    </row>
    <row r="59" spans="1:7" ht="47.25" x14ac:dyDescent="0.25">
      <c r="A59" s="34" t="s">
        <v>436</v>
      </c>
      <c r="B59" s="35" t="s">
        <v>4</v>
      </c>
      <c r="C59" s="35" t="s">
        <v>185</v>
      </c>
      <c r="D59" s="35" t="s">
        <v>167</v>
      </c>
      <c r="E59" s="36">
        <f>E60+E62</f>
        <v>1377660</v>
      </c>
      <c r="F59" s="36">
        <f>F60+F62</f>
        <v>1034785.51</v>
      </c>
      <c r="G59" s="37">
        <f t="shared" si="0"/>
        <v>75.111820768549578</v>
      </c>
    </row>
    <row r="60" spans="1:7" ht="78.75" x14ac:dyDescent="0.25">
      <c r="A60" s="39" t="s">
        <v>264</v>
      </c>
      <c r="B60" s="35" t="s">
        <v>4</v>
      </c>
      <c r="C60" s="35" t="s">
        <v>185</v>
      </c>
      <c r="D60" s="35">
        <v>100</v>
      </c>
      <c r="E60" s="36">
        <f>E61</f>
        <v>1346340</v>
      </c>
      <c r="F60" s="40">
        <f>F61</f>
        <v>1029394.43</v>
      </c>
      <c r="G60" s="37">
        <f t="shared" si="0"/>
        <v>76.458727364558726</v>
      </c>
    </row>
    <row r="61" spans="1:7" ht="31.5" x14ac:dyDescent="0.25">
      <c r="A61" s="39" t="s">
        <v>265</v>
      </c>
      <c r="B61" s="35" t="s">
        <v>4</v>
      </c>
      <c r="C61" s="35" t="s">
        <v>185</v>
      </c>
      <c r="D61" s="35">
        <v>120</v>
      </c>
      <c r="E61" s="36">
        <v>1346340</v>
      </c>
      <c r="F61" s="36">
        <v>1029394.43</v>
      </c>
      <c r="G61" s="37">
        <f t="shared" si="0"/>
        <v>76.458727364558726</v>
      </c>
    </row>
    <row r="62" spans="1:7" ht="31.5" x14ac:dyDescent="0.25">
      <c r="A62" s="39" t="s">
        <v>266</v>
      </c>
      <c r="B62" s="35" t="s">
        <v>4</v>
      </c>
      <c r="C62" s="35" t="s">
        <v>185</v>
      </c>
      <c r="D62" s="35">
        <v>200</v>
      </c>
      <c r="E62" s="36">
        <f>E63</f>
        <v>31320</v>
      </c>
      <c r="F62" s="36">
        <f>F63</f>
        <v>5391.08</v>
      </c>
      <c r="G62" s="37">
        <f t="shared" si="0"/>
        <v>17.212899106002556</v>
      </c>
    </row>
    <row r="63" spans="1:7" ht="31.5" x14ac:dyDescent="0.25">
      <c r="A63" s="39" t="s">
        <v>267</v>
      </c>
      <c r="B63" s="35" t="s">
        <v>4</v>
      </c>
      <c r="C63" s="35" t="s">
        <v>185</v>
      </c>
      <c r="D63" s="35">
        <v>240</v>
      </c>
      <c r="E63" s="36">
        <v>31320</v>
      </c>
      <c r="F63" s="36">
        <v>5391.08</v>
      </c>
      <c r="G63" s="37">
        <f t="shared" si="0"/>
        <v>17.212899106002556</v>
      </c>
    </row>
    <row r="64" spans="1:7" ht="31.5" x14ac:dyDescent="0.25">
      <c r="A64" s="34" t="s">
        <v>462</v>
      </c>
      <c r="B64" s="35" t="s">
        <v>186</v>
      </c>
      <c r="C64" s="35" t="s">
        <v>169</v>
      </c>
      <c r="D64" s="35"/>
      <c r="E64" s="36">
        <f>E65+E69+E73</f>
        <v>1027200</v>
      </c>
      <c r="F64" s="36">
        <f>F65+F69+F73</f>
        <v>571382.96</v>
      </c>
      <c r="G64" s="37">
        <f t="shared" si="0"/>
        <v>55.625288161993765</v>
      </c>
    </row>
    <row r="65" spans="1:7" ht="15.75" customHeight="1" x14ac:dyDescent="0.25">
      <c r="A65" s="34" t="s">
        <v>445</v>
      </c>
      <c r="B65" s="35" t="s">
        <v>187</v>
      </c>
      <c r="C65" s="35" t="s">
        <v>169</v>
      </c>
      <c r="D65" s="35" t="s">
        <v>167</v>
      </c>
      <c r="E65" s="36">
        <f t="shared" ref="E65:F67" si="3">E66</f>
        <v>50000</v>
      </c>
      <c r="F65" s="36">
        <f t="shared" si="3"/>
        <v>0</v>
      </c>
      <c r="G65" s="37">
        <f t="shared" si="0"/>
        <v>0</v>
      </c>
    </row>
    <row r="66" spans="1:7" ht="94.5" x14ac:dyDescent="0.25">
      <c r="A66" s="34" t="s">
        <v>414</v>
      </c>
      <c r="B66" s="35" t="s">
        <v>187</v>
      </c>
      <c r="C66" s="35" t="s">
        <v>188</v>
      </c>
      <c r="D66" s="35" t="s">
        <v>167</v>
      </c>
      <c r="E66" s="36">
        <f t="shared" si="3"/>
        <v>50000</v>
      </c>
      <c r="F66" s="36">
        <f t="shared" si="3"/>
        <v>0</v>
      </c>
      <c r="G66" s="37">
        <f t="shared" si="0"/>
        <v>0</v>
      </c>
    </row>
    <row r="67" spans="1:7" ht="31.5" x14ac:dyDescent="0.25">
      <c r="A67" s="39" t="s">
        <v>266</v>
      </c>
      <c r="B67" s="35" t="s">
        <v>187</v>
      </c>
      <c r="C67" s="35" t="s">
        <v>188</v>
      </c>
      <c r="D67" s="35">
        <v>200</v>
      </c>
      <c r="E67" s="36">
        <f t="shared" si="3"/>
        <v>50000</v>
      </c>
      <c r="F67" s="36">
        <f t="shared" si="3"/>
        <v>0</v>
      </c>
      <c r="G67" s="37">
        <f t="shared" si="0"/>
        <v>0</v>
      </c>
    </row>
    <row r="68" spans="1:7" ht="31.5" x14ac:dyDescent="0.25">
      <c r="A68" s="39" t="s">
        <v>267</v>
      </c>
      <c r="B68" s="35" t="s">
        <v>187</v>
      </c>
      <c r="C68" s="35" t="s">
        <v>188</v>
      </c>
      <c r="D68" s="35">
        <v>240</v>
      </c>
      <c r="E68" s="36">
        <v>50000</v>
      </c>
      <c r="F68" s="40"/>
      <c r="G68" s="37">
        <f t="shared" si="0"/>
        <v>0</v>
      </c>
    </row>
    <row r="69" spans="1:7" ht="47.25" x14ac:dyDescent="0.25">
      <c r="A69" s="34" t="s">
        <v>446</v>
      </c>
      <c r="B69" s="35" t="s">
        <v>189</v>
      </c>
      <c r="C69" s="35" t="s">
        <v>169</v>
      </c>
      <c r="D69" s="35"/>
      <c r="E69" s="36">
        <f t="shared" ref="E69:F71" si="4">E70</f>
        <v>90000</v>
      </c>
      <c r="F69" s="36">
        <f t="shared" si="4"/>
        <v>0</v>
      </c>
      <c r="G69" s="37">
        <f t="shared" si="0"/>
        <v>0</v>
      </c>
    </row>
    <row r="70" spans="1:7" ht="34.5" customHeight="1" x14ac:dyDescent="0.25">
      <c r="A70" s="34" t="s">
        <v>415</v>
      </c>
      <c r="B70" s="35" t="s">
        <v>189</v>
      </c>
      <c r="C70" s="35" t="s">
        <v>190</v>
      </c>
      <c r="D70" s="35" t="s">
        <v>167</v>
      </c>
      <c r="E70" s="36">
        <f t="shared" si="4"/>
        <v>90000</v>
      </c>
      <c r="F70" s="36">
        <f t="shared" si="4"/>
        <v>0</v>
      </c>
      <c r="G70" s="37">
        <f t="shared" si="0"/>
        <v>0</v>
      </c>
    </row>
    <row r="71" spans="1:7" ht="31.5" x14ac:dyDescent="0.25">
      <c r="A71" s="39" t="s">
        <v>266</v>
      </c>
      <c r="B71" s="35" t="s">
        <v>189</v>
      </c>
      <c r="C71" s="35" t="s">
        <v>190</v>
      </c>
      <c r="D71" s="35">
        <v>200</v>
      </c>
      <c r="E71" s="36">
        <f t="shared" si="4"/>
        <v>90000</v>
      </c>
      <c r="F71" s="36">
        <f t="shared" si="4"/>
        <v>0</v>
      </c>
      <c r="G71" s="37">
        <f t="shared" si="0"/>
        <v>0</v>
      </c>
    </row>
    <row r="72" spans="1:7" ht="31.5" x14ac:dyDescent="0.25">
      <c r="A72" s="39" t="s">
        <v>267</v>
      </c>
      <c r="B72" s="35" t="s">
        <v>189</v>
      </c>
      <c r="C72" s="35" t="s">
        <v>190</v>
      </c>
      <c r="D72" s="35">
        <v>240</v>
      </c>
      <c r="E72" s="36">
        <v>90000</v>
      </c>
      <c r="F72" s="40"/>
      <c r="G72" s="37">
        <f t="shared" si="0"/>
        <v>0</v>
      </c>
    </row>
    <row r="73" spans="1:7" ht="31.5" x14ac:dyDescent="0.25">
      <c r="A73" s="34" t="s">
        <v>378</v>
      </c>
      <c r="B73" s="35" t="s">
        <v>191</v>
      </c>
      <c r="C73" s="35" t="s">
        <v>169</v>
      </c>
      <c r="D73" s="35"/>
      <c r="E73" s="36">
        <f>E74+E79</f>
        <v>887200</v>
      </c>
      <c r="F73" s="36">
        <f>F74+F79</f>
        <v>571382.96</v>
      </c>
      <c r="G73" s="37">
        <f t="shared" si="0"/>
        <v>64.402948602344452</v>
      </c>
    </row>
    <row r="74" spans="1:7" ht="16.5" customHeight="1" x14ac:dyDescent="0.25">
      <c r="A74" s="34" t="s">
        <v>416</v>
      </c>
      <c r="B74" s="35" t="s">
        <v>191</v>
      </c>
      <c r="C74" s="35" t="s">
        <v>192</v>
      </c>
      <c r="D74" s="35" t="s">
        <v>167</v>
      </c>
      <c r="E74" s="36">
        <v>537200</v>
      </c>
      <c r="F74" s="40">
        <v>279812.09999999998</v>
      </c>
      <c r="G74" s="37">
        <f t="shared" si="0"/>
        <v>52.087137006701411</v>
      </c>
    </row>
    <row r="75" spans="1:7" ht="78.75" x14ac:dyDescent="0.25">
      <c r="A75" s="39" t="s">
        <v>264</v>
      </c>
      <c r="B75" s="35" t="s">
        <v>191</v>
      </c>
      <c r="C75" s="35" t="s">
        <v>192</v>
      </c>
      <c r="D75" s="35">
        <v>100</v>
      </c>
      <c r="E75" s="36">
        <f>E76</f>
        <v>100000</v>
      </c>
      <c r="F75" s="40">
        <f>F76</f>
        <v>64000</v>
      </c>
      <c r="G75" s="37">
        <f t="shared" ref="G75:G138" si="5">F75/E75*100</f>
        <v>64</v>
      </c>
    </row>
    <row r="76" spans="1:7" ht="31.5" x14ac:dyDescent="0.25">
      <c r="A76" s="39" t="s">
        <v>265</v>
      </c>
      <c r="B76" s="35" t="s">
        <v>191</v>
      </c>
      <c r="C76" s="35" t="s">
        <v>192</v>
      </c>
      <c r="D76" s="35">
        <v>120</v>
      </c>
      <c r="E76" s="36">
        <v>100000</v>
      </c>
      <c r="F76" s="40">
        <v>64000</v>
      </c>
      <c r="G76" s="37">
        <f t="shared" si="5"/>
        <v>64</v>
      </c>
    </row>
    <row r="77" spans="1:7" ht="31.5" x14ac:dyDescent="0.25">
      <c r="A77" s="39" t="s">
        <v>266</v>
      </c>
      <c r="B77" s="35" t="s">
        <v>191</v>
      </c>
      <c r="C77" s="35" t="s">
        <v>192</v>
      </c>
      <c r="D77" s="35">
        <v>200</v>
      </c>
      <c r="E77" s="36">
        <f>E78</f>
        <v>437200</v>
      </c>
      <c r="F77" s="40">
        <f>F78</f>
        <v>215812.1</v>
      </c>
      <c r="G77" s="37">
        <f t="shared" si="5"/>
        <v>49.362328453796891</v>
      </c>
    </row>
    <row r="78" spans="1:7" ht="31.5" x14ac:dyDescent="0.25">
      <c r="A78" s="39" t="s">
        <v>267</v>
      </c>
      <c r="B78" s="35" t="s">
        <v>191</v>
      </c>
      <c r="C78" s="35" t="s">
        <v>192</v>
      </c>
      <c r="D78" s="35">
        <v>240</v>
      </c>
      <c r="E78" s="36">
        <v>437200</v>
      </c>
      <c r="F78" s="40">
        <v>215812.1</v>
      </c>
      <c r="G78" s="37">
        <f t="shared" si="5"/>
        <v>49.362328453796891</v>
      </c>
    </row>
    <row r="79" spans="1:7" ht="31.5" x14ac:dyDescent="0.25">
      <c r="A79" s="34" t="s">
        <v>417</v>
      </c>
      <c r="B79" s="35" t="s">
        <v>191</v>
      </c>
      <c r="C79" s="35" t="s">
        <v>193</v>
      </c>
      <c r="D79" s="35" t="s">
        <v>167</v>
      </c>
      <c r="E79" s="36">
        <f>E80</f>
        <v>350000</v>
      </c>
      <c r="F79" s="36">
        <f>F80</f>
        <v>291570.86</v>
      </c>
      <c r="G79" s="37">
        <f t="shared" si="5"/>
        <v>83.305959999999999</v>
      </c>
    </row>
    <row r="80" spans="1:7" ht="34.5" customHeight="1" x14ac:dyDescent="0.25">
      <c r="A80" s="39" t="s">
        <v>266</v>
      </c>
      <c r="B80" s="35" t="s">
        <v>191</v>
      </c>
      <c r="C80" s="35" t="s">
        <v>193</v>
      </c>
      <c r="D80" s="35">
        <v>200</v>
      </c>
      <c r="E80" s="41">
        <f>E81</f>
        <v>350000</v>
      </c>
      <c r="F80" s="41">
        <f>F81</f>
        <v>291570.86</v>
      </c>
      <c r="G80" s="37">
        <f t="shared" si="5"/>
        <v>83.305959999999999</v>
      </c>
    </row>
    <row r="81" spans="1:7" ht="31.5" x14ac:dyDescent="0.25">
      <c r="A81" s="39" t="s">
        <v>267</v>
      </c>
      <c r="B81" s="35" t="s">
        <v>191</v>
      </c>
      <c r="C81" s="35" t="s">
        <v>193</v>
      </c>
      <c r="D81" s="35">
        <v>240</v>
      </c>
      <c r="E81" s="41">
        <v>350000</v>
      </c>
      <c r="F81" s="42">
        <v>291570.86</v>
      </c>
      <c r="G81" s="37">
        <f t="shared" si="5"/>
        <v>83.305959999999999</v>
      </c>
    </row>
    <row r="82" spans="1:7" x14ac:dyDescent="0.25">
      <c r="A82" s="34" t="s">
        <v>463</v>
      </c>
      <c r="B82" s="35" t="s">
        <v>194</v>
      </c>
      <c r="C82" s="35" t="s">
        <v>169</v>
      </c>
      <c r="D82" s="35"/>
      <c r="E82" s="36">
        <v>8658302.8499999996</v>
      </c>
      <c r="F82" s="40">
        <v>992026.7</v>
      </c>
      <c r="G82" s="37">
        <f t="shared" si="5"/>
        <v>11.457519067954525</v>
      </c>
    </row>
    <row r="83" spans="1:7" x14ac:dyDescent="0.25">
      <c r="A83" s="34" t="s">
        <v>381</v>
      </c>
      <c r="B83" s="35" t="s">
        <v>195</v>
      </c>
      <c r="C83" s="35" t="s">
        <v>169</v>
      </c>
      <c r="D83" s="35" t="s">
        <v>167</v>
      </c>
      <c r="E83" s="36">
        <f>E84+E87+E90+E93</f>
        <v>7753302.8500000015</v>
      </c>
      <c r="F83" s="36">
        <f>F84+F87+F90+F93</f>
        <v>764924.50000000012</v>
      </c>
      <c r="G83" s="37">
        <f t="shared" si="5"/>
        <v>9.8657890037147205</v>
      </c>
    </row>
    <row r="84" spans="1:7" ht="47.25" x14ac:dyDescent="0.25">
      <c r="A84" s="34" t="s">
        <v>418</v>
      </c>
      <c r="B84" s="35" t="s">
        <v>195</v>
      </c>
      <c r="C84" s="35" t="s">
        <v>196</v>
      </c>
      <c r="D84" s="35" t="s">
        <v>167</v>
      </c>
      <c r="E84" s="36">
        <f>E85</f>
        <v>6661894.1900000004</v>
      </c>
      <c r="F84" s="40">
        <v>0</v>
      </c>
      <c r="G84" s="37">
        <f t="shared" si="5"/>
        <v>0</v>
      </c>
    </row>
    <row r="85" spans="1:7" ht="31.5" x14ac:dyDescent="0.25">
      <c r="A85" s="39" t="s">
        <v>266</v>
      </c>
      <c r="B85" s="35" t="s">
        <v>195</v>
      </c>
      <c r="C85" s="35" t="s">
        <v>196</v>
      </c>
      <c r="D85" s="35">
        <v>200</v>
      </c>
      <c r="E85" s="36">
        <f>E86</f>
        <v>6661894.1900000004</v>
      </c>
      <c r="F85" s="40"/>
      <c r="G85" s="37">
        <f t="shared" si="5"/>
        <v>0</v>
      </c>
    </row>
    <row r="86" spans="1:7" ht="31.5" x14ac:dyDescent="0.25">
      <c r="A86" s="39" t="s">
        <v>267</v>
      </c>
      <c r="B86" s="35" t="s">
        <v>195</v>
      </c>
      <c r="C86" s="35" t="s">
        <v>196</v>
      </c>
      <c r="D86" s="35">
        <v>240</v>
      </c>
      <c r="E86" s="41">
        <v>6661894.1900000004</v>
      </c>
      <c r="F86" s="42">
        <v>0</v>
      </c>
      <c r="G86" s="37">
        <f t="shared" si="5"/>
        <v>0</v>
      </c>
    </row>
    <row r="87" spans="1:7" ht="47.25" x14ac:dyDescent="0.25">
      <c r="A87" s="34" t="s">
        <v>419</v>
      </c>
      <c r="B87" s="35" t="s">
        <v>195</v>
      </c>
      <c r="C87" s="35" t="s">
        <v>197</v>
      </c>
      <c r="D87" s="35" t="s">
        <v>167</v>
      </c>
      <c r="E87" s="36">
        <f>E88</f>
        <v>394519.78</v>
      </c>
      <c r="F87" s="36">
        <f>F88</f>
        <v>394519.78</v>
      </c>
      <c r="G87" s="37">
        <f t="shared" si="5"/>
        <v>100</v>
      </c>
    </row>
    <row r="88" spans="1:7" ht="33" customHeight="1" x14ac:dyDescent="0.25">
      <c r="A88" s="39" t="s">
        <v>266</v>
      </c>
      <c r="B88" s="35" t="s">
        <v>195</v>
      </c>
      <c r="C88" s="35" t="s">
        <v>197</v>
      </c>
      <c r="D88" s="35">
        <v>200</v>
      </c>
      <c r="E88" s="36">
        <f>E89</f>
        <v>394519.78</v>
      </c>
      <c r="F88" s="36">
        <f>F89</f>
        <v>394519.78</v>
      </c>
      <c r="G88" s="37">
        <f t="shared" si="5"/>
        <v>100</v>
      </c>
    </row>
    <row r="89" spans="1:7" ht="31.5" x14ac:dyDescent="0.25">
      <c r="A89" s="39" t="s">
        <v>267</v>
      </c>
      <c r="B89" s="35" t="s">
        <v>195</v>
      </c>
      <c r="C89" s="35" t="s">
        <v>197</v>
      </c>
      <c r="D89" s="35">
        <v>240</v>
      </c>
      <c r="E89" s="41">
        <v>394519.78</v>
      </c>
      <c r="F89" s="42">
        <v>394519.78</v>
      </c>
      <c r="G89" s="37">
        <f t="shared" si="5"/>
        <v>100</v>
      </c>
    </row>
    <row r="90" spans="1:7" ht="47.25" x14ac:dyDescent="0.25">
      <c r="A90" s="34" t="s">
        <v>420</v>
      </c>
      <c r="B90" s="35" t="s">
        <v>195</v>
      </c>
      <c r="C90" s="35" t="s">
        <v>198</v>
      </c>
      <c r="D90" s="35" t="s">
        <v>167</v>
      </c>
      <c r="E90" s="36">
        <f>E91</f>
        <v>403511.94</v>
      </c>
      <c r="F90" s="36">
        <f>F91</f>
        <v>199382.81</v>
      </c>
      <c r="G90" s="37">
        <f t="shared" si="5"/>
        <v>49.411873661037141</v>
      </c>
    </row>
    <row r="91" spans="1:7" ht="31.5" x14ac:dyDescent="0.25">
      <c r="A91" s="39" t="s">
        <v>266</v>
      </c>
      <c r="B91" s="35" t="s">
        <v>195</v>
      </c>
      <c r="C91" s="35" t="s">
        <v>198</v>
      </c>
      <c r="D91" s="35">
        <v>200</v>
      </c>
      <c r="E91" s="36">
        <f>E92</f>
        <v>403511.94</v>
      </c>
      <c r="F91" s="36">
        <f>F92</f>
        <v>199382.81</v>
      </c>
      <c r="G91" s="37">
        <f t="shared" si="5"/>
        <v>49.411873661037141</v>
      </c>
    </row>
    <row r="92" spans="1:7" ht="31.5" x14ac:dyDescent="0.25">
      <c r="A92" s="39" t="s">
        <v>267</v>
      </c>
      <c r="B92" s="35" t="s">
        <v>195</v>
      </c>
      <c r="C92" s="35" t="s">
        <v>198</v>
      </c>
      <c r="D92" s="35">
        <v>240</v>
      </c>
      <c r="E92" s="36">
        <v>403511.94</v>
      </c>
      <c r="F92" s="40">
        <v>199382.81</v>
      </c>
      <c r="G92" s="37">
        <f t="shared" si="5"/>
        <v>49.411873661037141</v>
      </c>
    </row>
    <row r="93" spans="1:7" ht="47.25" x14ac:dyDescent="0.25">
      <c r="A93" s="34" t="s">
        <v>421</v>
      </c>
      <c r="B93" s="35" t="s">
        <v>195</v>
      </c>
      <c r="C93" s="35" t="s">
        <v>199</v>
      </c>
      <c r="D93" s="35" t="s">
        <v>167</v>
      </c>
      <c r="E93" s="36">
        <f>E94</f>
        <v>293376.94</v>
      </c>
      <c r="F93" s="36">
        <f>F94</f>
        <v>171021.91</v>
      </c>
      <c r="G93" s="37">
        <f t="shared" si="5"/>
        <v>58.29425789225288</v>
      </c>
    </row>
    <row r="94" spans="1:7" ht="31.5" x14ac:dyDescent="0.25">
      <c r="A94" s="39" t="s">
        <v>266</v>
      </c>
      <c r="B94" s="35" t="s">
        <v>195</v>
      </c>
      <c r="C94" s="35" t="s">
        <v>199</v>
      </c>
      <c r="D94" s="35">
        <v>200</v>
      </c>
      <c r="E94" s="36">
        <f>E95</f>
        <v>293376.94</v>
      </c>
      <c r="F94" s="36">
        <f>F95</f>
        <v>171021.91</v>
      </c>
      <c r="G94" s="37">
        <f t="shared" si="5"/>
        <v>58.29425789225288</v>
      </c>
    </row>
    <row r="95" spans="1:7" ht="32.25" customHeight="1" x14ac:dyDescent="0.25">
      <c r="A95" s="39" t="s">
        <v>267</v>
      </c>
      <c r="B95" s="35" t="s">
        <v>195</v>
      </c>
      <c r="C95" s="35" t="s">
        <v>199</v>
      </c>
      <c r="D95" s="35">
        <v>240</v>
      </c>
      <c r="E95" s="41">
        <v>293376.94</v>
      </c>
      <c r="F95" s="42">
        <v>171021.91</v>
      </c>
      <c r="G95" s="37">
        <f t="shared" si="5"/>
        <v>58.29425789225288</v>
      </c>
    </row>
    <row r="96" spans="1:7" x14ac:dyDescent="0.25">
      <c r="A96" s="34" t="s">
        <v>383</v>
      </c>
      <c r="B96" s="35" t="s">
        <v>200</v>
      </c>
      <c r="C96" s="35" t="s">
        <v>169</v>
      </c>
      <c r="D96" s="35"/>
      <c r="E96" s="36">
        <f>E97+E100+E103</f>
        <v>905000</v>
      </c>
      <c r="F96" s="36">
        <f>F97+F100+F103</f>
        <v>227102.2</v>
      </c>
      <c r="G96" s="37">
        <f t="shared" si="5"/>
        <v>25.094165745856355</v>
      </c>
    </row>
    <row r="97" spans="1:7" ht="31.5" x14ac:dyDescent="0.25">
      <c r="A97" s="34" t="s">
        <v>425</v>
      </c>
      <c r="B97" s="35" t="s">
        <v>200</v>
      </c>
      <c r="C97" s="35" t="s">
        <v>201</v>
      </c>
      <c r="D97" s="35" t="s">
        <v>167</v>
      </c>
      <c r="E97" s="36">
        <f>E98</f>
        <v>305000</v>
      </c>
      <c r="F97" s="36">
        <f>F98</f>
        <v>0</v>
      </c>
      <c r="G97" s="37">
        <f t="shared" si="5"/>
        <v>0</v>
      </c>
    </row>
    <row r="98" spans="1:7" ht="30.75" customHeight="1" x14ac:dyDescent="0.25">
      <c r="A98" s="39" t="s">
        <v>266</v>
      </c>
      <c r="B98" s="35" t="s">
        <v>200</v>
      </c>
      <c r="C98" s="35" t="s">
        <v>201</v>
      </c>
      <c r="D98" s="35">
        <v>200</v>
      </c>
      <c r="E98" s="36">
        <f>E99</f>
        <v>305000</v>
      </c>
      <c r="F98" s="36">
        <f>F99</f>
        <v>0</v>
      </c>
      <c r="G98" s="37">
        <f t="shared" si="5"/>
        <v>0</v>
      </c>
    </row>
    <row r="99" spans="1:7" ht="31.5" x14ac:dyDescent="0.25">
      <c r="A99" s="39" t="s">
        <v>267</v>
      </c>
      <c r="B99" s="35" t="s">
        <v>200</v>
      </c>
      <c r="C99" s="35" t="s">
        <v>201</v>
      </c>
      <c r="D99" s="35">
        <v>240</v>
      </c>
      <c r="E99" s="41">
        <v>305000</v>
      </c>
      <c r="F99" s="42">
        <v>0</v>
      </c>
      <c r="G99" s="37">
        <f t="shared" si="5"/>
        <v>0</v>
      </c>
    </row>
    <row r="100" spans="1:7" ht="31.5" x14ac:dyDescent="0.25">
      <c r="A100" s="34" t="s">
        <v>426</v>
      </c>
      <c r="B100" s="35" t="s">
        <v>200</v>
      </c>
      <c r="C100" s="35" t="s">
        <v>202</v>
      </c>
      <c r="D100" s="35" t="s">
        <v>167</v>
      </c>
      <c r="E100" s="36">
        <f>E101</f>
        <v>100000</v>
      </c>
      <c r="F100" s="36">
        <f>F101</f>
        <v>27000</v>
      </c>
      <c r="G100" s="37">
        <f t="shared" si="5"/>
        <v>27</v>
      </c>
    </row>
    <row r="101" spans="1:7" ht="31.5" x14ac:dyDescent="0.25">
      <c r="A101" s="39" t="s">
        <v>266</v>
      </c>
      <c r="B101" s="35" t="s">
        <v>200</v>
      </c>
      <c r="C101" s="35" t="s">
        <v>202</v>
      </c>
      <c r="D101" s="35">
        <v>200</v>
      </c>
      <c r="E101" s="36">
        <f>E102</f>
        <v>100000</v>
      </c>
      <c r="F101" s="36">
        <f>F102</f>
        <v>27000</v>
      </c>
      <c r="G101" s="37">
        <f t="shared" si="5"/>
        <v>27</v>
      </c>
    </row>
    <row r="102" spans="1:7" ht="31.5" x14ac:dyDescent="0.25">
      <c r="A102" s="39" t="s">
        <v>267</v>
      </c>
      <c r="B102" s="35" t="s">
        <v>200</v>
      </c>
      <c r="C102" s="35" t="s">
        <v>202</v>
      </c>
      <c r="D102" s="35">
        <v>240</v>
      </c>
      <c r="E102" s="41">
        <v>100000</v>
      </c>
      <c r="F102" s="42">
        <v>27000</v>
      </c>
      <c r="G102" s="37">
        <f t="shared" si="5"/>
        <v>27</v>
      </c>
    </row>
    <row r="103" spans="1:7" ht="47.25" x14ac:dyDescent="0.25">
      <c r="A103" s="34" t="s">
        <v>430</v>
      </c>
      <c r="B103" s="35" t="s">
        <v>200</v>
      </c>
      <c r="C103" s="35" t="s">
        <v>203</v>
      </c>
      <c r="D103" s="35" t="s">
        <v>167</v>
      </c>
      <c r="E103" s="36">
        <f>E104</f>
        <v>500000</v>
      </c>
      <c r="F103" s="36">
        <f>F104</f>
        <v>200102.2</v>
      </c>
      <c r="G103" s="37">
        <f t="shared" si="5"/>
        <v>40.020440000000001</v>
      </c>
    </row>
    <row r="104" spans="1:7" ht="31.5" x14ac:dyDescent="0.25">
      <c r="A104" s="39" t="s">
        <v>266</v>
      </c>
      <c r="B104" s="35" t="s">
        <v>200</v>
      </c>
      <c r="C104" s="35" t="s">
        <v>203</v>
      </c>
      <c r="D104" s="35">
        <v>200</v>
      </c>
      <c r="E104" s="36">
        <f>E105</f>
        <v>500000</v>
      </c>
      <c r="F104" s="40">
        <f>F105</f>
        <v>200102.2</v>
      </c>
      <c r="G104" s="37">
        <f t="shared" si="5"/>
        <v>40.020440000000001</v>
      </c>
    </row>
    <row r="105" spans="1:7" ht="31.5" x14ac:dyDescent="0.25">
      <c r="A105" s="39" t="s">
        <v>267</v>
      </c>
      <c r="B105" s="35" t="s">
        <v>200</v>
      </c>
      <c r="C105" s="35" t="s">
        <v>203</v>
      </c>
      <c r="D105" s="35">
        <v>240</v>
      </c>
      <c r="E105" s="41">
        <v>500000</v>
      </c>
      <c r="F105" s="42">
        <v>200102.2</v>
      </c>
      <c r="G105" s="37">
        <f t="shared" si="5"/>
        <v>40.020440000000001</v>
      </c>
    </row>
    <row r="106" spans="1:7" x14ac:dyDescent="0.25">
      <c r="A106" s="34" t="s">
        <v>464</v>
      </c>
      <c r="B106" s="35" t="s">
        <v>204</v>
      </c>
      <c r="C106" s="35" t="s">
        <v>169</v>
      </c>
      <c r="D106" s="35"/>
      <c r="E106" s="36">
        <f>E107+E111+E121</f>
        <v>43457042.590000004</v>
      </c>
      <c r="F106" s="36">
        <f>F107+F111+F121</f>
        <v>38223229.450000003</v>
      </c>
      <c r="G106" s="37">
        <f t="shared" si="5"/>
        <v>87.956352231837414</v>
      </c>
    </row>
    <row r="107" spans="1:7" ht="13.5" customHeight="1" x14ac:dyDescent="0.25">
      <c r="A107" s="34" t="s">
        <v>386</v>
      </c>
      <c r="B107" s="35" t="s">
        <v>205</v>
      </c>
      <c r="C107" s="35" t="s">
        <v>169</v>
      </c>
      <c r="D107" s="35"/>
      <c r="E107" s="36">
        <f t="shared" ref="E107:F109" si="6">E108</f>
        <v>555000</v>
      </c>
      <c r="F107" s="36">
        <f t="shared" si="6"/>
        <v>334114.67</v>
      </c>
      <c r="G107" s="37">
        <f t="shared" si="5"/>
        <v>60.20084144144144</v>
      </c>
    </row>
    <row r="108" spans="1:7" ht="31.5" x14ac:dyDescent="0.25">
      <c r="A108" s="34" t="s">
        <v>412</v>
      </c>
      <c r="B108" s="35" t="s">
        <v>205</v>
      </c>
      <c r="C108" s="35" t="s">
        <v>206</v>
      </c>
      <c r="D108" s="35" t="s">
        <v>167</v>
      </c>
      <c r="E108" s="36">
        <f t="shared" si="6"/>
        <v>555000</v>
      </c>
      <c r="F108" s="36">
        <f t="shared" si="6"/>
        <v>334114.67</v>
      </c>
      <c r="G108" s="37">
        <f t="shared" si="5"/>
        <v>60.20084144144144</v>
      </c>
    </row>
    <row r="109" spans="1:7" ht="31.5" x14ac:dyDescent="0.25">
      <c r="A109" s="39" t="s">
        <v>266</v>
      </c>
      <c r="B109" s="35" t="s">
        <v>205</v>
      </c>
      <c r="C109" s="35" t="s">
        <v>206</v>
      </c>
      <c r="D109" s="35">
        <v>200</v>
      </c>
      <c r="E109" s="36">
        <f t="shared" si="6"/>
        <v>555000</v>
      </c>
      <c r="F109" s="36">
        <f t="shared" si="6"/>
        <v>334114.67</v>
      </c>
      <c r="G109" s="37">
        <f t="shared" si="5"/>
        <v>60.20084144144144</v>
      </c>
    </row>
    <row r="110" spans="1:7" ht="31.5" x14ac:dyDescent="0.25">
      <c r="A110" s="39" t="s">
        <v>267</v>
      </c>
      <c r="B110" s="35" t="s">
        <v>205</v>
      </c>
      <c r="C110" s="35" t="s">
        <v>206</v>
      </c>
      <c r="D110" s="35">
        <v>240</v>
      </c>
      <c r="E110" s="41">
        <v>555000</v>
      </c>
      <c r="F110" s="42">
        <v>334114.67</v>
      </c>
      <c r="G110" s="37">
        <f t="shared" si="5"/>
        <v>60.20084144144144</v>
      </c>
    </row>
    <row r="111" spans="1:7" x14ac:dyDescent="0.25">
      <c r="A111" s="34" t="s">
        <v>387</v>
      </c>
      <c r="B111" s="35" t="s">
        <v>207</v>
      </c>
      <c r="C111" s="35" t="s">
        <v>169</v>
      </c>
      <c r="D111" s="35"/>
      <c r="E111" s="36">
        <v>15528307.279999999</v>
      </c>
      <c r="F111" s="40">
        <v>15432266.42</v>
      </c>
      <c r="G111" s="37">
        <f t="shared" si="5"/>
        <v>99.38151107993788</v>
      </c>
    </row>
    <row r="112" spans="1:7" ht="47.25" x14ac:dyDescent="0.25">
      <c r="A112" s="34" t="s">
        <v>422</v>
      </c>
      <c r="B112" s="35" t="s">
        <v>207</v>
      </c>
      <c r="C112" s="35" t="s">
        <v>208</v>
      </c>
      <c r="D112" s="35" t="s">
        <v>167</v>
      </c>
      <c r="E112" s="36">
        <f>E113</f>
        <v>75000</v>
      </c>
      <c r="F112" s="36">
        <f>F113</f>
        <v>0</v>
      </c>
      <c r="G112" s="37">
        <f t="shared" si="5"/>
        <v>0</v>
      </c>
    </row>
    <row r="113" spans="1:7" ht="31.5" x14ac:dyDescent="0.25">
      <c r="A113" s="39" t="s">
        <v>266</v>
      </c>
      <c r="B113" s="35" t="s">
        <v>207</v>
      </c>
      <c r="C113" s="35" t="s">
        <v>208</v>
      </c>
      <c r="D113" s="35">
        <v>200</v>
      </c>
      <c r="E113" s="36">
        <f>E114</f>
        <v>75000</v>
      </c>
      <c r="F113" s="36">
        <f>F114</f>
        <v>0</v>
      </c>
      <c r="G113" s="37">
        <f t="shared" si="5"/>
        <v>0</v>
      </c>
    </row>
    <row r="114" spans="1:7" ht="31.5" x14ac:dyDescent="0.25">
      <c r="A114" s="39" t="s">
        <v>267</v>
      </c>
      <c r="B114" s="35" t="s">
        <v>207</v>
      </c>
      <c r="C114" s="35" t="s">
        <v>208</v>
      </c>
      <c r="D114" s="35">
        <v>240</v>
      </c>
      <c r="E114" s="36">
        <v>75000</v>
      </c>
      <c r="F114" s="40"/>
      <c r="G114" s="37">
        <f t="shared" si="5"/>
        <v>0</v>
      </c>
    </row>
    <row r="115" spans="1:7" ht="173.25" x14ac:dyDescent="0.25">
      <c r="A115" s="34" t="s">
        <v>423</v>
      </c>
      <c r="B115" s="35" t="s">
        <v>207</v>
      </c>
      <c r="C115" s="35" t="s">
        <v>209</v>
      </c>
      <c r="D115" s="35" t="s">
        <v>167</v>
      </c>
      <c r="E115" s="36">
        <f>E116</f>
        <v>2953307.28</v>
      </c>
      <c r="F115" s="36">
        <f>F116</f>
        <v>2932266.42</v>
      </c>
      <c r="G115" s="37">
        <f t="shared" si="5"/>
        <v>99.287549245468284</v>
      </c>
    </row>
    <row r="116" spans="1:7" ht="31.5" x14ac:dyDescent="0.25">
      <c r="A116" s="39" t="s">
        <v>266</v>
      </c>
      <c r="B116" s="35" t="s">
        <v>207</v>
      </c>
      <c r="C116" s="35" t="s">
        <v>209</v>
      </c>
      <c r="D116" s="35">
        <v>200</v>
      </c>
      <c r="E116" s="36">
        <f>E117</f>
        <v>2953307.28</v>
      </c>
      <c r="F116" s="36">
        <f>F117</f>
        <v>2932266.42</v>
      </c>
      <c r="G116" s="37">
        <f t="shared" si="5"/>
        <v>99.287549245468284</v>
      </c>
    </row>
    <row r="117" spans="1:7" ht="30.75" customHeight="1" x14ac:dyDescent="0.25">
      <c r="A117" s="39" t="s">
        <v>267</v>
      </c>
      <c r="B117" s="35" t="s">
        <v>207</v>
      </c>
      <c r="C117" s="35" t="s">
        <v>209</v>
      </c>
      <c r="D117" s="35">
        <v>240</v>
      </c>
      <c r="E117" s="36">
        <v>2953307.28</v>
      </c>
      <c r="F117" s="40">
        <v>2932266.42</v>
      </c>
      <c r="G117" s="37">
        <f t="shared" si="5"/>
        <v>99.287549245468284</v>
      </c>
    </row>
    <row r="118" spans="1:7" ht="47.25" x14ac:dyDescent="0.25">
      <c r="A118" s="34" t="s">
        <v>430</v>
      </c>
      <c r="B118" s="35" t="s">
        <v>207</v>
      </c>
      <c r="C118" s="35" t="s">
        <v>203</v>
      </c>
      <c r="D118" s="35" t="s">
        <v>167</v>
      </c>
      <c r="E118" s="36">
        <f>E119</f>
        <v>12500000</v>
      </c>
      <c r="F118" s="36">
        <f>F119</f>
        <v>12500000</v>
      </c>
      <c r="G118" s="37">
        <f t="shared" si="5"/>
        <v>100</v>
      </c>
    </row>
    <row r="119" spans="1:7" x14ac:dyDescent="0.25">
      <c r="A119" s="39" t="s">
        <v>268</v>
      </c>
      <c r="B119" s="35" t="s">
        <v>207</v>
      </c>
      <c r="C119" s="35" t="s">
        <v>203</v>
      </c>
      <c r="D119" s="35">
        <v>800</v>
      </c>
      <c r="E119" s="36">
        <f>E120</f>
        <v>12500000</v>
      </c>
      <c r="F119" s="36">
        <f>F120</f>
        <v>12500000</v>
      </c>
      <c r="G119" s="37">
        <f t="shared" si="5"/>
        <v>100</v>
      </c>
    </row>
    <row r="120" spans="1:7" ht="63" x14ac:dyDescent="0.25">
      <c r="A120" s="39" t="s">
        <v>276</v>
      </c>
      <c r="B120" s="35" t="s">
        <v>207</v>
      </c>
      <c r="C120" s="35" t="s">
        <v>203</v>
      </c>
      <c r="D120" s="35">
        <v>810</v>
      </c>
      <c r="E120" s="41">
        <v>12500000</v>
      </c>
      <c r="F120" s="42">
        <v>12500000</v>
      </c>
      <c r="G120" s="37">
        <f t="shared" si="5"/>
        <v>100</v>
      </c>
    </row>
    <row r="121" spans="1:7" x14ac:dyDescent="0.25">
      <c r="A121" s="34" t="s">
        <v>388</v>
      </c>
      <c r="B121" s="35" t="s">
        <v>210</v>
      </c>
      <c r="C121" s="35" t="s">
        <v>169</v>
      </c>
      <c r="D121" s="35" t="s">
        <v>167</v>
      </c>
      <c r="E121" s="36">
        <f>E122+E125+E128</f>
        <v>27373735.310000002</v>
      </c>
      <c r="F121" s="40">
        <f>F122+F125+F128</f>
        <v>22456848.359999999</v>
      </c>
      <c r="G121" s="37">
        <f t="shared" si="5"/>
        <v>82.037939308181308</v>
      </c>
    </row>
    <row r="122" spans="1:7" ht="31.5" x14ac:dyDescent="0.25">
      <c r="A122" s="34" t="s">
        <v>424</v>
      </c>
      <c r="B122" s="35" t="s">
        <v>210</v>
      </c>
      <c r="C122" s="35" t="s">
        <v>211</v>
      </c>
      <c r="D122" s="35" t="s">
        <v>167</v>
      </c>
      <c r="E122" s="36">
        <f>E123</f>
        <v>5487634.46</v>
      </c>
      <c r="F122" s="36">
        <f>F123</f>
        <v>5487634.46</v>
      </c>
      <c r="G122" s="37">
        <f t="shared" si="5"/>
        <v>100</v>
      </c>
    </row>
    <row r="123" spans="1:7" ht="31.5" x14ac:dyDescent="0.25">
      <c r="A123" s="39" t="s">
        <v>266</v>
      </c>
      <c r="B123" s="35" t="s">
        <v>210</v>
      </c>
      <c r="C123" s="35" t="s">
        <v>211</v>
      </c>
      <c r="D123" s="35">
        <v>200</v>
      </c>
      <c r="E123" s="36">
        <f>E124</f>
        <v>5487634.46</v>
      </c>
      <c r="F123" s="36">
        <f>F124</f>
        <v>5487634.46</v>
      </c>
      <c r="G123" s="37">
        <f t="shared" si="5"/>
        <v>100</v>
      </c>
    </row>
    <row r="124" spans="1:7" ht="31.5" x14ac:dyDescent="0.25">
      <c r="A124" s="39" t="s">
        <v>267</v>
      </c>
      <c r="B124" s="35" t="s">
        <v>210</v>
      </c>
      <c r="C124" s="35" t="s">
        <v>211</v>
      </c>
      <c r="D124" s="35">
        <v>240</v>
      </c>
      <c r="E124" s="36">
        <v>5487634.46</v>
      </c>
      <c r="F124" s="40">
        <v>5487634.46</v>
      </c>
      <c r="G124" s="37">
        <f t="shared" si="5"/>
        <v>100</v>
      </c>
    </row>
    <row r="125" spans="1:7" x14ac:dyDescent="0.25">
      <c r="A125" s="34" t="s">
        <v>431</v>
      </c>
      <c r="B125" s="35" t="s">
        <v>210</v>
      </c>
      <c r="C125" s="35" t="s">
        <v>212</v>
      </c>
      <c r="D125" s="35" t="s">
        <v>167</v>
      </c>
      <c r="E125" s="36">
        <f>E126</f>
        <v>3342396.48</v>
      </c>
      <c r="F125" s="36">
        <f>F126</f>
        <v>3237291.66</v>
      </c>
      <c r="G125" s="37">
        <f t="shared" si="5"/>
        <v>96.855405376683507</v>
      </c>
    </row>
    <row r="126" spans="1:7" ht="31.5" x14ac:dyDescent="0.25">
      <c r="A126" s="39" t="s">
        <v>266</v>
      </c>
      <c r="B126" s="35" t="s">
        <v>210</v>
      </c>
      <c r="C126" s="35" t="s">
        <v>212</v>
      </c>
      <c r="D126" s="35">
        <v>200</v>
      </c>
      <c r="E126" s="36">
        <f>E127</f>
        <v>3342396.48</v>
      </c>
      <c r="F126" s="36">
        <f>F127</f>
        <v>3237291.66</v>
      </c>
      <c r="G126" s="37">
        <f t="shared" si="5"/>
        <v>96.855405376683507</v>
      </c>
    </row>
    <row r="127" spans="1:7" ht="31.5" x14ac:dyDescent="0.25">
      <c r="A127" s="39" t="s">
        <v>267</v>
      </c>
      <c r="B127" s="35" t="s">
        <v>210</v>
      </c>
      <c r="C127" s="35" t="s">
        <v>212</v>
      </c>
      <c r="D127" s="35">
        <v>240</v>
      </c>
      <c r="E127" s="36">
        <v>3342396.48</v>
      </c>
      <c r="F127" s="40">
        <v>3237291.66</v>
      </c>
      <c r="G127" s="37">
        <f t="shared" si="5"/>
        <v>96.855405376683507</v>
      </c>
    </row>
    <row r="128" spans="1:7" x14ac:dyDescent="0.25">
      <c r="A128" s="34" t="s">
        <v>416</v>
      </c>
      <c r="B128" s="35" t="s">
        <v>210</v>
      </c>
      <c r="C128" s="35" t="s">
        <v>213</v>
      </c>
      <c r="D128" s="35" t="s">
        <v>167</v>
      </c>
      <c r="E128" s="36">
        <f>E129+E131</f>
        <v>18543704.370000001</v>
      </c>
      <c r="F128" s="36">
        <f>F129+F131</f>
        <v>13731922.24</v>
      </c>
      <c r="G128" s="37">
        <f t="shared" si="5"/>
        <v>74.051667164277589</v>
      </c>
    </row>
    <row r="129" spans="1:7" ht="31.5" x14ac:dyDescent="0.25">
      <c r="A129" s="39" t="s">
        <v>266</v>
      </c>
      <c r="B129" s="35" t="s">
        <v>210</v>
      </c>
      <c r="C129" s="35" t="s">
        <v>213</v>
      </c>
      <c r="D129" s="35">
        <v>200</v>
      </c>
      <c r="E129" s="36">
        <f>E130</f>
        <v>5158979.4000000004</v>
      </c>
      <c r="F129" s="36">
        <f>F130</f>
        <v>2049393</v>
      </c>
      <c r="G129" s="37">
        <f t="shared" si="5"/>
        <v>39.724775795770768</v>
      </c>
    </row>
    <row r="130" spans="1:7" ht="31.5" x14ac:dyDescent="0.25">
      <c r="A130" s="39" t="s">
        <v>267</v>
      </c>
      <c r="B130" s="35" t="s">
        <v>210</v>
      </c>
      <c r="C130" s="35" t="s">
        <v>213</v>
      </c>
      <c r="D130" s="35">
        <v>240</v>
      </c>
      <c r="E130" s="36">
        <v>5158979.4000000004</v>
      </c>
      <c r="F130" s="40">
        <v>2049393</v>
      </c>
      <c r="G130" s="37">
        <f t="shared" si="5"/>
        <v>39.724775795770768</v>
      </c>
    </row>
    <row r="131" spans="1:7" ht="31.5" x14ac:dyDescent="0.25">
      <c r="A131" s="39" t="s">
        <v>277</v>
      </c>
      <c r="B131" s="35" t="s">
        <v>210</v>
      </c>
      <c r="C131" s="35" t="s">
        <v>213</v>
      </c>
      <c r="D131" s="35">
        <v>600</v>
      </c>
      <c r="E131" s="36">
        <f>E132</f>
        <v>13384724.970000001</v>
      </c>
      <c r="F131" s="40">
        <f>F132</f>
        <v>11682529.24</v>
      </c>
      <c r="G131" s="37">
        <f t="shared" si="5"/>
        <v>87.282549818429317</v>
      </c>
    </row>
    <row r="132" spans="1:7" x14ac:dyDescent="0.25">
      <c r="A132" s="39" t="s">
        <v>278</v>
      </c>
      <c r="B132" s="35" t="s">
        <v>210</v>
      </c>
      <c r="C132" s="35" t="s">
        <v>213</v>
      </c>
      <c r="D132" s="35">
        <v>610</v>
      </c>
      <c r="E132" s="36">
        <v>13384724.970000001</v>
      </c>
      <c r="F132" s="40">
        <v>11682529.24</v>
      </c>
      <c r="G132" s="37">
        <f t="shared" si="5"/>
        <v>87.282549818429317</v>
      </c>
    </row>
    <row r="133" spans="1:7" x14ac:dyDescent="0.25">
      <c r="A133" s="34" t="s">
        <v>447</v>
      </c>
      <c r="B133" s="35" t="s">
        <v>254</v>
      </c>
      <c r="C133" s="35" t="s">
        <v>169</v>
      </c>
      <c r="D133" s="35"/>
      <c r="E133" s="36">
        <f>E134</f>
        <v>133316.70000000001</v>
      </c>
      <c r="F133" s="40">
        <v>0</v>
      </c>
      <c r="G133" s="37">
        <f t="shared" si="5"/>
        <v>0</v>
      </c>
    </row>
    <row r="134" spans="1:7" ht="31.5" x14ac:dyDescent="0.25">
      <c r="A134" s="34" t="s">
        <v>449</v>
      </c>
      <c r="B134" s="35" t="s">
        <v>255</v>
      </c>
      <c r="C134" s="35" t="s">
        <v>169</v>
      </c>
      <c r="D134" s="35" t="s">
        <v>167</v>
      </c>
      <c r="E134" s="36">
        <f>E135</f>
        <v>133316.70000000001</v>
      </c>
      <c r="F134" s="40">
        <v>0</v>
      </c>
      <c r="G134" s="37">
        <f t="shared" si="5"/>
        <v>0</v>
      </c>
    </row>
    <row r="135" spans="1:7" x14ac:dyDescent="0.25">
      <c r="A135" s="34" t="s">
        <v>327</v>
      </c>
      <c r="B135" s="35" t="s">
        <v>255</v>
      </c>
      <c r="C135" s="35" t="s">
        <v>256</v>
      </c>
      <c r="D135" s="35" t="s">
        <v>167</v>
      </c>
      <c r="E135" s="36">
        <f>E136</f>
        <v>133316.70000000001</v>
      </c>
      <c r="F135" s="40">
        <v>0</v>
      </c>
      <c r="G135" s="37">
        <f t="shared" si="5"/>
        <v>0</v>
      </c>
    </row>
    <row r="136" spans="1:7" ht="31.5" x14ac:dyDescent="0.25">
      <c r="A136" s="39" t="s">
        <v>266</v>
      </c>
      <c r="B136" s="35" t="s">
        <v>255</v>
      </c>
      <c r="C136" s="35" t="s">
        <v>256</v>
      </c>
      <c r="D136" s="35">
        <v>200</v>
      </c>
      <c r="E136" s="36">
        <f>E137</f>
        <v>133316.70000000001</v>
      </c>
      <c r="F136" s="40"/>
      <c r="G136" s="37">
        <f t="shared" si="5"/>
        <v>0</v>
      </c>
    </row>
    <row r="137" spans="1:7" ht="31.5" x14ac:dyDescent="0.25">
      <c r="A137" s="39" t="s">
        <v>267</v>
      </c>
      <c r="B137" s="35" t="s">
        <v>255</v>
      </c>
      <c r="C137" s="35" t="s">
        <v>256</v>
      </c>
      <c r="D137" s="35">
        <v>240</v>
      </c>
      <c r="E137" s="41">
        <v>133316.70000000001</v>
      </c>
      <c r="F137" s="42">
        <v>0</v>
      </c>
      <c r="G137" s="37">
        <f t="shared" si="5"/>
        <v>0</v>
      </c>
    </row>
    <row r="138" spans="1:7" x14ac:dyDescent="0.25">
      <c r="A138" s="34" t="s">
        <v>465</v>
      </c>
      <c r="B138" s="35" t="s">
        <v>214</v>
      </c>
      <c r="C138" s="35" t="s">
        <v>169</v>
      </c>
      <c r="D138" s="35" t="s">
        <v>167</v>
      </c>
      <c r="E138" s="36">
        <f>E139+E143</f>
        <v>150000</v>
      </c>
      <c r="F138" s="36">
        <f>F139+F143</f>
        <v>70700</v>
      </c>
      <c r="G138" s="37">
        <f t="shared" si="5"/>
        <v>47.133333333333333</v>
      </c>
    </row>
    <row r="139" spans="1:7" ht="31.5" x14ac:dyDescent="0.25">
      <c r="A139" s="34" t="s">
        <v>390</v>
      </c>
      <c r="B139" s="35" t="s">
        <v>215</v>
      </c>
      <c r="C139" s="35" t="s">
        <v>169</v>
      </c>
      <c r="D139" s="35" t="s">
        <v>167</v>
      </c>
      <c r="E139" s="36">
        <f t="shared" ref="E139:F141" si="7">E140</f>
        <v>50000</v>
      </c>
      <c r="F139" s="36">
        <f t="shared" si="7"/>
        <v>15500</v>
      </c>
      <c r="G139" s="37">
        <f t="shared" ref="G139:G166" si="8">F139/E139*100</f>
        <v>31</v>
      </c>
    </row>
    <row r="140" spans="1:7" ht="47.25" x14ac:dyDescent="0.25">
      <c r="A140" s="34" t="s">
        <v>427</v>
      </c>
      <c r="B140" s="35" t="s">
        <v>215</v>
      </c>
      <c r="C140" s="35" t="s">
        <v>182</v>
      </c>
      <c r="D140" s="35" t="s">
        <v>167</v>
      </c>
      <c r="E140" s="36">
        <f t="shared" si="7"/>
        <v>50000</v>
      </c>
      <c r="F140" s="36">
        <f t="shared" si="7"/>
        <v>15500</v>
      </c>
      <c r="G140" s="37">
        <f t="shared" si="8"/>
        <v>31</v>
      </c>
    </row>
    <row r="141" spans="1:7" ht="31.5" x14ac:dyDescent="0.25">
      <c r="A141" s="39" t="s">
        <v>266</v>
      </c>
      <c r="B141" s="35" t="s">
        <v>215</v>
      </c>
      <c r="C141" s="35" t="s">
        <v>182</v>
      </c>
      <c r="D141" s="35">
        <v>200</v>
      </c>
      <c r="E141" s="36">
        <f t="shared" si="7"/>
        <v>50000</v>
      </c>
      <c r="F141" s="36">
        <f t="shared" si="7"/>
        <v>15500</v>
      </c>
      <c r="G141" s="37">
        <f t="shared" si="8"/>
        <v>31</v>
      </c>
    </row>
    <row r="142" spans="1:7" ht="31.5" x14ac:dyDescent="0.25">
      <c r="A142" s="39" t="s">
        <v>267</v>
      </c>
      <c r="B142" s="35" t="s">
        <v>215</v>
      </c>
      <c r="C142" s="35" t="s">
        <v>182</v>
      </c>
      <c r="D142" s="35">
        <v>240</v>
      </c>
      <c r="E142" s="41">
        <v>50000</v>
      </c>
      <c r="F142" s="42">
        <v>15500</v>
      </c>
      <c r="G142" s="37">
        <f t="shared" si="8"/>
        <v>31</v>
      </c>
    </row>
    <row r="143" spans="1:7" x14ac:dyDescent="0.25">
      <c r="A143" s="34" t="s">
        <v>391</v>
      </c>
      <c r="B143" s="35" t="s">
        <v>9</v>
      </c>
      <c r="C143" s="35" t="s">
        <v>169</v>
      </c>
      <c r="D143" s="35" t="s">
        <v>167</v>
      </c>
      <c r="E143" s="36">
        <f t="shared" ref="E143:F145" si="9">E144</f>
        <v>100000</v>
      </c>
      <c r="F143" s="36">
        <f t="shared" si="9"/>
        <v>55200</v>
      </c>
      <c r="G143" s="37">
        <f t="shared" si="8"/>
        <v>55.2</v>
      </c>
    </row>
    <row r="144" spans="1:7" x14ac:dyDescent="0.25">
      <c r="A144" s="34" t="s">
        <v>416</v>
      </c>
      <c r="B144" s="35" t="s">
        <v>9</v>
      </c>
      <c r="C144" s="35" t="s">
        <v>216</v>
      </c>
      <c r="D144" s="35" t="s">
        <v>167</v>
      </c>
      <c r="E144" s="36">
        <f t="shared" si="9"/>
        <v>100000</v>
      </c>
      <c r="F144" s="36">
        <f t="shared" si="9"/>
        <v>55200</v>
      </c>
      <c r="G144" s="37">
        <f t="shared" si="8"/>
        <v>55.2</v>
      </c>
    </row>
    <row r="145" spans="1:7" ht="31.5" x14ac:dyDescent="0.25">
      <c r="A145" s="39" t="s">
        <v>266</v>
      </c>
      <c r="B145" s="35" t="s">
        <v>9</v>
      </c>
      <c r="C145" s="35" t="s">
        <v>216</v>
      </c>
      <c r="D145" s="35">
        <v>200</v>
      </c>
      <c r="E145" s="36">
        <f t="shared" si="9"/>
        <v>100000</v>
      </c>
      <c r="F145" s="36">
        <f t="shared" si="9"/>
        <v>55200</v>
      </c>
      <c r="G145" s="37">
        <f t="shared" si="8"/>
        <v>55.2</v>
      </c>
    </row>
    <row r="146" spans="1:7" ht="31.5" x14ac:dyDescent="0.25">
      <c r="A146" s="39" t="s">
        <v>267</v>
      </c>
      <c r="B146" s="35" t="s">
        <v>9</v>
      </c>
      <c r="C146" s="35" t="s">
        <v>216</v>
      </c>
      <c r="D146" s="35">
        <v>240</v>
      </c>
      <c r="E146" s="41">
        <v>100000</v>
      </c>
      <c r="F146" s="42">
        <v>55200</v>
      </c>
      <c r="G146" s="37">
        <f t="shared" si="8"/>
        <v>55.2</v>
      </c>
    </row>
    <row r="147" spans="1:7" x14ac:dyDescent="0.25">
      <c r="A147" s="51" t="s">
        <v>471</v>
      </c>
      <c r="B147" s="35" t="s">
        <v>232</v>
      </c>
      <c r="C147" s="35" t="s">
        <v>169</v>
      </c>
      <c r="D147" s="35" t="s">
        <v>167</v>
      </c>
      <c r="E147" s="36">
        <f>E148</f>
        <v>19307723.760000002</v>
      </c>
      <c r="F147" s="36">
        <f>F148</f>
        <v>12772117.960000001</v>
      </c>
      <c r="G147" s="37">
        <f t="shared" si="8"/>
        <v>66.150303985911179</v>
      </c>
    </row>
    <row r="148" spans="1:7" x14ac:dyDescent="0.25">
      <c r="A148" s="34" t="s">
        <v>394</v>
      </c>
      <c r="B148" s="35" t="s">
        <v>5</v>
      </c>
      <c r="C148" s="35" t="s">
        <v>169</v>
      </c>
      <c r="D148" s="35" t="s">
        <v>167</v>
      </c>
      <c r="E148" s="36">
        <f>E149+E152+E159+E164+E169</f>
        <v>19307723.760000002</v>
      </c>
      <c r="F148" s="36">
        <f>F149+F152+F159+F164</f>
        <v>12772117.960000001</v>
      </c>
      <c r="G148" s="37">
        <f t="shared" si="8"/>
        <v>66.150303985911179</v>
      </c>
    </row>
    <row r="149" spans="1:7" ht="31.5" x14ac:dyDescent="0.25">
      <c r="A149" s="34" t="s">
        <v>413</v>
      </c>
      <c r="B149" s="35" t="s">
        <v>5</v>
      </c>
      <c r="C149" s="35" t="s">
        <v>233</v>
      </c>
      <c r="D149" s="35" t="s">
        <v>167</v>
      </c>
      <c r="E149" s="36">
        <f>E150</f>
        <v>25000</v>
      </c>
      <c r="F149" s="36">
        <f>F150</f>
        <v>0</v>
      </c>
      <c r="G149" s="37">
        <f t="shared" si="8"/>
        <v>0</v>
      </c>
    </row>
    <row r="150" spans="1:7" ht="78.75" x14ac:dyDescent="0.25">
      <c r="A150" s="39" t="s">
        <v>264</v>
      </c>
      <c r="B150" s="35" t="s">
        <v>5</v>
      </c>
      <c r="C150" s="35" t="s">
        <v>233</v>
      </c>
      <c r="D150" s="35">
        <v>100</v>
      </c>
      <c r="E150" s="36">
        <f>E151</f>
        <v>25000</v>
      </c>
      <c r="F150" s="36">
        <f>F151</f>
        <v>0</v>
      </c>
      <c r="G150" s="37">
        <f t="shared" si="8"/>
        <v>0</v>
      </c>
    </row>
    <row r="151" spans="1:7" ht="31.5" x14ac:dyDescent="0.25">
      <c r="A151" s="39" t="s">
        <v>265</v>
      </c>
      <c r="B151" s="35" t="s">
        <v>5</v>
      </c>
      <c r="C151" s="35" t="s">
        <v>233</v>
      </c>
      <c r="D151" s="35">
        <v>120</v>
      </c>
      <c r="E151" s="36">
        <v>25000</v>
      </c>
      <c r="F151" s="36"/>
      <c r="G151" s="37">
        <f t="shared" si="8"/>
        <v>0</v>
      </c>
    </row>
    <row r="152" spans="1:7" ht="31.5" x14ac:dyDescent="0.25">
      <c r="A152" s="34" t="s">
        <v>303</v>
      </c>
      <c r="B152" s="35" t="s">
        <v>5</v>
      </c>
      <c r="C152" s="35" t="s">
        <v>234</v>
      </c>
      <c r="D152" s="35" t="s">
        <v>167</v>
      </c>
      <c r="E152" s="36">
        <f>E153+E155+E157</f>
        <v>16784582</v>
      </c>
      <c r="F152" s="36">
        <f>F153+F155+F157</f>
        <v>11515937.430000002</v>
      </c>
      <c r="G152" s="37">
        <f t="shared" si="8"/>
        <v>68.610212813163898</v>
      </c>
    </row>
    <row r="153" spans="1:7" ht="78.75" x14ac:dyDescent="0.25">
      <c r="A153" s="39" t="s">
        <v>264</v>
      </c>
      <c r="B153" s="35" t="s">
        <v>5</v>
      </c>
      <c r="C153" s="35" t="s">
        <v>234</v>
      </c>
      <c r="D153" s="35">
        <v>100</v>
      </c>
      <c r="E153" s="36">
        <f>E154</f>
        <v>13938576</v>
      </c>
      <c r="F153" s="36">
        <f>F154</f>
        <v>10087398.23</v>
      </c>
      <c r="G153" s="37">
        <f t="shared" si="8"/>
        <v>72.370364304072382</v>
      </c>
    </row>
    <row r="154" spans="1:7" ht="31.5" x14ac:dyDescent="0.25">
      <c r="A154" s="39" t="s">
        <v>265</v>
      </c>
      <c r="B154" s="35" t="s">
        <v>5</v>
      </c>
      <c r="C154" s="35" t="s">
        <v>234</v>
      </c>
      <c r="D154" s="35">
        <v>120</v>
      </c>
      <c r="E154" s="36">
        <v>13938576</v>
      </c>
      <c r="F154" s="40">
        <v>10087398.23</v>
      </c>
      <c r="G154" s="37">
        <f t="shared" si="8"/>
        <v>72.370364304072382</v>
      </c>
    </row>
    <row r="155" spans="1:7" ht="31.5" x14ac:dyDescent="0.25">
      <c r="A155" s="39" t="s">
        <v>266</v>
      </c>
      <c r="B155" s="35" t="s">
        <v>5</v>
      </c>
      <c r="C155" s="35" t="s">
        <v>234</v>
      </c>
      <c r="D155" s="35">
        <v>200</v>
      </c>
      <c r="E155" s="36">
        <f>E156</f>
        <v>2845971.37</v>
      </c>
      <c r="F155" s="40">
        <f>F156</f>
        <v>1428504.57</v>
      </c>
      <c r="G155" s="37">
        <f t="shared" si="8"/>
        <v>50.193919203059302</v>
      </c>
    </row>
    <row r="156" spans="1:7" ht="31.5" x14ac:dyDescent="0.25">
      <c r="A156" s="39" t="s">
        <v>267</v>
      </c>
      <c r="B156" s="35" t="s">
        <v>5</v>
      </c>
      <c r="C156" s="35" t="s">
        <v>234</v>
      </c>
      <c r="D156" s="35">
        <v>240</v>
      </c>
      <c r="E156" s="36">
        <v>2845971.37</v>
      </c>
      <c r="F156" s="40">
        <v>1428504.57</v>
      </c>
      <c r="G156" s="37">
        <f t="shared" si="8"/>
        <v>50.193919203059302</v>
      </c>
    </row>
    <row r="157" spans="1:7" x14ac:dyDescent="0.25">
      <c r="A157" s="39" t="s">
        <v>268</v>
      </c>
      <c r="B157" s="35" t="s">
        <v>5</v>
      </c>
      <c r="C157" s="35" t="s">
        <v>234</v>
      </c>
      <c r="D157" s="35">
        <v>800</v>
      </c>
      <c r="E157" s="36">
        <f>E158</f>
        <v>34.630000000000003</v>
      </c>
      <c r="F157" s="36">
        <f>F158</f>
        <v>34.630000000000003</v>
      </c>
      <c r="G157" s="37">
        <f t="shared" si="8"/>
        <v>100</v>
      </c>
    </row>
    <row r="158" spans="1:7" x14ac:dyDescent="0.25">
      <c r="A158" s="39" t="s">
        <v>273</v>
      </c>
      <c r="B158" s="35" t="s">
        <v>5</v>
      </c>
      <c r="C158" s="35" t="s">
        <v>234</v>
      </c>
      <c r="D158" s="35">
        <v>850</v>
      </c>
      <c r="E158" s="36">
        <v>34.630000000000003</v>
      </c>
      <c r="F158" s="40">
        <v>34.630000000000003</v>
      </c>
      <c r="G158" s="37">
        <f t="shared" si="8"/>
        <v>100</v>
      </c>
    </row>
    <row r="159" spans="1:7" ht="47.25" x14ac:dyDescent="0.25">
      <c r="A159" s="34" t="s">
        <v>302</v>
      </c>
      <c r="B159" s="35" t="s">
        <v>5</v>
      </c>
      <c r="C159" s="35" t="s">
        <v>235</v>
      </c>
      <c r="D159" s="35" t="s">
        <v>167</v>
      </c>
      <c r="E159" s="36">
        <f>E160+E162</f>
        <v>1703841.76</v>
      </c>
      <c r="F159" s="36">
        <f>F160+F162</f>
        <v>896880.53</v>
      </c>
      <c r="G159" s="37">
        <f t="shared" si="8"/>
        <v>52.638722154573792</v>
      </c>
    </row>
    <row r="160" spans="1:7" ht="78.75" x14ac:dyDescent="0.25">
      <c r="A160" s="39" t="s">
        <v>264</v>
      </c>
      <c r="B160" s="35" t="s">
        <v>5</v>
      </c>
      <c r="C160" s="35" t="s">
        <v>235</v>
      </c>
      <c r="D160" s="35">
        <v>100</v>
      </c>
      <c r="E160" s="36">
        <f>E161</f>
        <v>638721.76</v>
      </c>
      <c r="F160" s="40">
        <f>F161</f>
        <v>329386.78000000003</v>
      </c>
      <c r="G160" s="37">
        <f t="shared" si="8"/>
        <v>51.569681922219161</v>
      </c>
    </row>
    <row r="161" spans="1:7" ht="31.5" x14ac:dyDescent="0.25">
      <c r="A161" s="39" t="s">
        <v>265</v>
      </c>
      <c r="B161" s="35" t="s">
        <v>5</v>
      </c>
      <c r="C161" s="35" t="s">
        <v>235</v>
      </c>
      <c r="D161" s="35">
        <v>120</v>
      </c>
      <c r="E161" s="36">
        <v>638721.76</v>
      </c>
      <c r="F161" s="40">
        <v>329386.78000000003</v>
      </c>
      <c r="G161" s="37">
        <f t="shared" si="8"/>
        <v>51.569681922219161</v>
      </c>
    </row>
    <row r="162" spans="1:7" ht="31.5" x14ac:dyDescent="0.25">
      <c r="A162" s="39" t="s">
        <v>266</v>
      </c>
      <c r="B162" s="35" t="s">
        <v>5</v>
      </c>
      <c r="C162" s="35" t="s">
        <v>235</v>
      </c>
      <c r="D162" s="35">
        <v>200</v>
      </c>
      <c r="E162" s="36">
        <f>E163</f>
        <v>1065120</v>
      </c>
      <c r="F162" s="36">
        <f>F163</f>
        <v>567493.75</v>
      </c>
      <c r="G162" s="37">
        <f t="shared" si="8"/>
        <v>53.279794764909113</v>
      </c>
    </row>
    <row r="163" spans="1:7" ht="31.5" x14ac:dyDescent="0.25">
      <c r="A163" s="39" t="s">
        <v>267</v>
      </c>
      <c r="B163" s="35" t="s">
        <v>5</v>
      </c>
      <c r="C163" s="35" t="s">
        <v>235</v>
      </c>
      <c r="D163" s="35">
        <v>240</v>
      </c>
      <c r="E163" s="36">
        <v>1065120</v>
      </c>
      <c r="F163" s="40">
        <v>567493.75</v>
      </c>
      <c r="G163" s="37">
        <f t="shared" si="8"/>
        <v>53.279794764909113</v>
      </c>
    </row>
    <row r="164" spans="1:7" ht="31.5" x14ac:dyDescent="0.25">
      <c r="A164" s="34" t="s">
        <v>304</v>
      </c>
      <c r="B164" s="35" t="s">
        <v>5</v>
      </c>
      <c r="C164" s="35" t="s">
        <v>236</v>
      </c>
      <c r="D164" s="35" t="s">
        <v>167</v>
      </c>
      <c r="E164" s="36">
        <f>E165</f>
        <v>544300</v>
      </c>
      <c r="F164" s="36">
        <f>F165</f>
        <v>359300</v>
      </c>
      <c r="G164" s="37">
        <f t="shared" si="8"/>
        <v>66.011390777144953</v>
      </c>
    </row>
    <row r="165" spans="1:7" ht="31.5" x14ac:dyDescent="0.25">
      <c r="A165" s="39" t="s">
        <v>266</v>
      </c>
      <c r="B165" s="35" t="s">
        <v>5</v>
      </c>
      <c r="C165" s="35" t="s">
        <v>236</v>
      </c>
      <c r="D165" s="35">
        <v>200</v>
      </c>
      <c r="E165" s="36">
        <f>E166</f>
        <v>544300</v>
      </c>
      <c r="F165" s="36">
        <f>F166</f>
        <v>359300</v>
      </c>
      <c r="G165" s="37">
        <f t="shared" si="8"/>
        <v>66.011390777144953</v>
      </c>
    </row>
    <row r="166" spans="1:7" ht="31.5" x14ac:dyDescent="0.25">
      <c r="A166" s="63" t="s">
        <v>267</v>
      </c>
      <c r="B166" s="64" t="s">
        <v>5</v>
      </c>
      <c r="C166" s="64" t="s">
        <v>236</v>
      </c>
      <c r="D166" s="64">
        <v>240</v>
      </c>
      <c r="E166" s="65">
        <v>544300</v>
      </c>
      <c r="F166" s="66">
        <v>359300</v>
      </c>
      <c r="G166" s="37">
        <f t="shared" si="8"/>
        <v>66.011390777144953</v>
      </c>
    </row>
    <row r="167" spans="1:7" ht="47.25" x14ac:dyDescent="0.25">
      <c r="A167" s="47" t="s">
        <v>430</v>
      </c>
      <c r="B167" s="48" t="s">
        <v>5</v>
      </c>
      <c r="C167" s="48" t="s">
        <v>203</v>
      </c>
      <c r="D167" s="48" t="s">
        <v>167</v>
      </c>
      <c r="E167" s="50">
        <f>E168</f>
        <v>250000</v>
      </c>
      <c r="F167" s="50">
        <f>F168</f>
        <v>0</v>
      </c>
      <c r="G167" s="37">
        <f t="shared" ref="G167:G169" si="10">F167/E167*100</f>
        <v>0</v>
      </c>
    </row>
    <row r="168" spans="1:7" ht="31.5" x14ac:dyDescent="0.25">
      <c r="A168" s="56" t="s">
        <v>266</v>
      </c>
      <c r="B168" s="48" t="s">
        <v>5</v>
      </c>
      <c r="C168" s="48" t="s">
        <v>203</v>
      </c>
      <c r="D168" s="48">
        <v>200</v>
      </c>
      <c r="E168" s="50">
        <f>E169</f>
        <v>250000</v>
      </c>
      <c r="F168" s="50">
        <f>F169</f>
        <v>0</v>
      </c>
      <c r="G168" s="37">
        <f t="shared" si="10"/>
        <v>0</v>
      </c>
    </row>
    <row r="169" spans="1:7" ht="31.5" x14ac:dyDescent="0.25">
      <c r="A169" s="56" t="s">
        <v>267</v>
      </c>
      <c r="B169" s="48" t="s">
        <v>5</v>
      </c>
      <c r="C169" s="48" t="s">
        <v>203</v>
      </c>
      <c r="D169" s="48">
        <v>240</v>
      </c>
      <c r="E169" s="50">
        <v>250000</v>
      </c>
      <c r="F169" s="50"/>
      <c r="G169" s="37">
        <f t="shared" si="10"/>
        <v>0</v>
      </c>
    </row>
    <row r="170" spans="1:7" x14ac:dyDescent="0.25">
      <c r="A170" s="59" t="s">
        <v>466</v>
      </c>
      <c r="B170" s="60" t="s">
        <v>217</v>
      </c>
      <c r="C170" s="60" t="s">
        <v>169</v>
      </c>
      <c r="D170" s="60"/>
      <c r="E170" s="61">
        <f>E171+E175+E179</f>
        <v>1819263</v>
      </c>
      <c r="F170" s="61">
        <f>F171+F175+F179</f>
        <v>1296253.42</v>
      </c>
      <c r="G170" s="62">
        <f t="shared" ref="G170:G200" si="11">F170/E170*100</f>
        <v>71.251568354877776</v>
      </c>
    </row>
    <row r="171" spans="1:7" x14ac:dyDescent="0.25">
      <c r="A171" s="34" t="s">
        <v>397</v>
      </c>
      <c r="B171" s="35" t="s">
        <v>218</v>
      </c>
      <c r="C171" s="35" t="s">
        <v>169</v>
      </c>
      <c r="D171" s="35"/>
      <c r="E171" s="36">
        <f t="shared" ref="E171:F173" si="12">E172</f>
        <v>1157659</v>
      </c>
      <c r="F171" s="36">
        <f t="shared" si="12"/>
        <v>829040.54</v>
      </c>
      <c r="G171" s="37">
        <f t="shared" si="11"/>
        <v>71.613535592087146</v>
      </c>
    </row>
    <row r="172" spans="1:7" ht="31.5" x14ac:dyDescent="0.25">
      <c r="A172" s="34" t="s">
        <v>409</v>
      </c>
      <c r="B172" s="35" t="s">
        <v>218</v>
      </c>
      <c r="C172" s="35" t="s">
        <v>219</v>
      </c>
      <c r="D172" s="35" t="s">
        <v>167</v>
      </c>
      <c r="E172" s="36">
        <f t="shared" si="12"/>
        <v>1157659</v>
      </c>
      <c r="F172" s="36">
        <f t="shared" si="12"/>
        <v>829040.54</v>
      </c>
      <c r="G172" s="37">
        <f t="shared" si="11"/>
        <v>71.613535592087146</v>
      </c>
    </row>
    <row r="173" spans="1:7" x14ac:dyDescent="0.25">
      <c r="A173" s="34" t="s">
        <v>270</v>
      </c>
      <c r="B173" s="35" t="s">
        <v>218</v>
      </c>
      <c r="C173" s="35" t="s">
        <v>219</v>
      </c>
      <c r="D173" s="35">
        <v>300</v>
      </c>
      <c r="E173" s="36">
        <f t="shared" si="12"/>
        <v>1157659</v>
      </c>
      <c r="F173" s="36">
        <f t="shared" si="12"/>
        <v>829040.54</v>
      </c>
      <c r="G173" s="37">
        <f t="shared" si="11"/>
        <v>71.613535592087146</v>
      </c>
    </row>
    <row r="174" spans="1:7" ht="30" customHeight="1" x14ac:dyDescent="0.25">
      <c r="A174" s="47" t="s">
        <v>279</v>
      </c>
      <c r="B174" s="35" t="s">
        <v>218</v>
      </c>
      <c r="C174" s="35" t="s">
        <v>219</v>
      </c>
      <c r="D174" s="35">
        <v>310</v>
      </c>
      <c r="E174" s="41">
        <v>1157659</v>
      </c>
      <c r="F174" s="42">
        <v>829040.54</v>
      </c>
      <c r="G174" s="37">
        <f t="shared" si="11"/>
        <v>71.613535592087146</v>
      </c>
    </row>
    <row r="175" spans="1:7" x14ac:dyDescent="0.25">
      <c r="A175" s="34" t="s">
        <v>398</v>
      </c>
      <c r="B175" s="35" t="s">
        <v>220</v>
      </c>
      <c r="C175" s="35" t="s">
        <v>169</v>
      </c>
      <c r="D175" s="35"/>
      <c r="E175" s="36">
        <f t="shared" ref="E175:F177" si="13">E176</f>
        <v>104964</v>
      </c>
      <c r="F175" s="36">
        <f t="shared" si="13"/>
        <v>78627.490000000005</v>
      </c>
      <c r="G175" s="37">
        <f t="shared" si="11"/>
        <v>74.909006897602993</v>
      </c>
    </row>
    <row r="176" spans="1:7" ht="63" x14ac:dyDescent="0.25">
      <c r="A176" s="34" t="s">
        <v>407</v>
      </c>
      <c r="B176" s="35" t="s">
        <v>220</v>
      </c>
      <c r="C176" s="35" t="s">
        <v>221</v>
      </c>
      <c r="D176" s="35" t="s">
        <v>167</v>
      </c>
      <c r="E176" s="36">
        <f t="shared" si="13"/>
        <v>104964</v>
      </c>
      <c r="F176" s="36">
        <f t="shared" si="13"/>
        <v>78627.490000000005</v>
      </c>
      <c r="G176" s="37">
        <f t="shared" si="11"/>
        <v>74.909006897602993</v>
      </c>
    </row>
    <row r="177" spans="1:7" ht="18" customHeight="1" x14ac:dyDescent="0.25">
      <c r="A177" s="31" t="s">
        <v>280</v>
      </c>
      <c r="B177" s="35" t="s">
        <v>220</v>
      </c>
      <c r="C177" s="35" t="s">
        <v>221</v>
      </c>
      <c r="D177" s="35">
        <v>500</v>
      </c>
      <c r="E177" s="36">
        <f t="shared" si="13"/>
        <v>104964</v>
      </c>
      <c r="F177" s="36">
        <f t="shared" si="13"/>
        <v>78627.490000000005</v>
      </c>
      <c r="G177" s="37">
        <f t="shared" si="11"/>
        <v>74.909006897602993</v>
      </c>
    </row>
    <row r="178" spans="1:7" x14ac:dyDescent="0.25">
      <c r="A178" s="34" t="s">
        <v>281</v>
      </c>
      <c r="B178" s="35" t="s">
        <v>220</v>
      </c>
      <c r="C178" s="35" t="s">
        <v>221</v>
      </c>
      <c r="D178" s="35" t="s">
        <v>6</v>
      </c>
      <c r="E178" s="41">
        <v>104964</v>
      </c>
      <c r="F178" s="42">
        <v>78627.490000000005</v>
      </c>
      <c r="G178" s="37">
        <f t="shared" si="11"/>
        <v>74.909006897602993</v>
      </c>
    </row>
    <row r="179" spans="1:7" x14ac:dyDescent="0.25">
      <c r="A179" s="34" t="s">
        <v>400</v>
      </c>
      <c r="B179" s="35" t="s">
        <v>222</v>
      </c>
      <c r="C179" s="35" t="s">
        <v>169</v>
      </c>
      <c r="D179" s="35"/>
      <c r="E179" s="36">
        <f>E180</f>
        <v>556640</v>
      </c>
      <c r="F179" s="36">
        <f>F180</f>
        <v>388585.39</v>
      </c>
      <c r="G179" s="37">
        <f t="shared" si="11"/>
        <v>69.809102831273364</v>
      </c>
    </row>
    <row r="180" spans="1:7" x14ac:dyDescent="0.25">
      <c r="A180" s="34" t="s">
        <v>408</v>
      </c>
      <c r="B180" s="35" t="s">
        <v>222</v>
      </c>
      <c r="C180" s="35" t="s">
        <v>223</v>
      </c>
      <c r="D180" s="35" t="s">
        <v>167</v>
      </c>
      <c r="E180" s="36">
        <f>E181+E183+E185</f>
        <v>556640</v>
      </c>
      <c r="F180" s="36">
        <f>F181+F183+F185</f>
        <v>388585.39</v>
      </c>
      <c r="G180" s="37">
        <f t="shared" si="11"/>
        <v>69.809102831273364</v>
      </c>
    </row>
    <row r="181" spans="1:7" ht="31.5" x14ac:dyDescent="0.25">
      <c r="A181" s="39" t="s">
        <v>266</v>
      </c>
      <c r="B181" s="35" t="s">
        <v>222</v>
      </c>
      <c r="C181" s="35" t="s">
        <v>223</v>
      </c>
      <c r="D181" s="35">
        <v>200</v>
      </c>
      <c r="E181" s="36">
        <f>E182</f>
        <v>60000</v>
      </c>
      <c r="F181" s="36">
        <f>F182</f>
        <v>0</v>
      </c>
      <c r="G181" s="37">
        <f t="shared" si="11"/>
        <v>0</v>
      </c>
    </row>
    <row r="182" spans="1:7" ht="31.5" x14ac:dyDescent="0.25">
      <c r="A182" s="39" t="s">
        <v>267</v>
      </c>
      <c r="B182" s="35" t="s">
        <v>222</v>
      </c>
      <c r="C182" s="35" t="s">
        <v>223</v>
      </c>
      <c r="D182" s="35">
        <v>240</v>
      </c>
      <c r="E182" s="41">
        <v>60000</v>
      </c>
      <c r="F182" s="42">
        <v>0</v>
      </c>
      <c r="G182" s="37">
        <f t="shared" si="11"/>
        <v>0</v>
      </c>
    </row>
    <row r="183" spans="1:7" x14ac:dyDescent="0.25">
      <c r="A183" s="39" t="s">
        <v>270</v>
      </c>
      <c r="B183" s="35" t="s">
        <v>222</v>
      </c>
      <c r="C183" s="35" t="s">
        <v>223</v>
      </c>
      <c r="D183" s="35">
        <v>300</v>
      </c>
      <c r="E183" s="41">
        <f>E184</f>
        <v>10000</v>
      </c>
      <c r="F183" s="41">
        <f>F184</f>
        <v>5000</v>
      </c>
      <c r="G183" s="37">
        <f t="shared" si="11"/>
        <v>50</v>
      </c>
    </row>
    <row r="184" spans="1:7" ht="31.5" x14ac:dyDescent="0.25">
      <c r="A184" s="39" t="s">
        <v>282</v>
      </c>
      <c r="B184" s="35" t="s">
        <v>222</v>
      </c>
      <c r="C184" s="35" t="s">
        <v>223</v>
      </c>
      <c r="D184" s="35">
        <v>320</v>
      </c>
      <c r="E184" s="41">
        <v>10000</v>
      </c>
      <c r="F184" s="42">
        <v>5000</v>
      </c>
      <c r="G184" s="37">
        <f t="shared" si="11"/>
        <v>50</v>
      </c>
    </row>
    <row r="185" spans="1:7" ht="31.5" x14ac:dyDescent="0.25">
      <c r="A185" s="39" t="s">
        <v>277</v>
      </c>
      <c r="B185" s="35" t="s">
        <v>222</v>
      </c>
      <c r="C185" s="35" t="s">
        <v>223</v>
      </c>
      <c r="D185" s="35">
        <v>600</v>
      </c>
      <c r="E185" s="41">
        <f>E186</f>
        <v>486640</v>
      </c>
      <c r="F185" s="41">
        <f>F186</f>
        <v>383585.39</v>
      </c>
      <c r="G185" s="37">
        <f t="shared" si="11"/>
        <v>78.823234834785467</v>
      </c>
    </row>
    <row r="186" spans="1:7" ht="47.25" x14ac:dyDescent="0.25">
      <c r="A186" s="39" t="s">
        <v>283</v>
      </c>
      <c r="B186" s="35" t="s">
        <v>222</v>
      </c>
      <c r="C186" s="35" t="s">
        <v>223</v>
      </c>
      <c r="D186" s="35">
        <v>630</v>
      </c>
      <c r="E186" s="41">
        <v>486640</v>
      </c>
      <c r="F186" s="42">
        <v>383585.39</v>
      </c>
      <c r="G186" s="37">
        <f t="shared" si="11"/>
        <v>78.823234834785467</v>
      </c>
    </row>
    <row r="187" spans="1:7" x14ac:dyDescent="0.25">
      <c r="A187" s="34" t="s">
        <v>467</v>
      </c>
      <c r="B187" s="35" t="s">
        <v>224</v>
      </c>
      <c r="C187" s="35" t="s">
        <v>169</v>
      </c>
      <c r="D187" s="35" t="s">
        <v>167</v>
      </c>
      <c r="E187" s="36">
        <f t="shared" ref="E187:F190" si="14">E188</f>
        <v>9197901.4000000004</v>
      </c>
      <c r="F187" s="36">
        <f t="shared" si="14"/>
        <v>6265810.9299999997</v>
      </c>
      <c r="G187" s="37">
        <f t="shared" si="11"/>
        <v>68.122179805058565</v>
      </c>
    </row>
    <row r="188" spans="1:7" x14ac:dyDescent="0.25">
      <c r="A188" s="34" t="s">
        <v>402</v>
      </c>
      <c r="B188" s="35" t="s">
        <v>225</v>
      </c>
      <c r="C188" s="35" t="s">
        <v>169</v>
      </c>
      <c r="D188" s="35" t="s">
        <v>167</v>
      </c>
      <c r="E188" s="36">
        <f t="shared" si="14"/>
        <v>9197901.4000000004</v>
      </c>
      <c r="F188" s="36">
        <f t="shared" si="14"/>
        <v>6265810.9299999997</v>
      </c>
      <c r="G188" s="37">
        <f t="shared" si="11"/>
        <v>68.122179805058565</v>
      </c>
    </row>
    <row r="189" spans="1:7" x14ac:dyDescent="0.25">
      <c r="A189" s="34" t="s">
        <v>305</v>
      </c>
      <c r="B189" s="35" t="s">
        <v>225</v>
      </c>
      <c r="C189" s="35" t="s">
        <v>226</v>
      </c>
      <c r="D189" s="35" t="s">
        <v>167</v>
      </c>
      <c r="E189" s="36">
        <f t="shared" si="14"/>
        <v>9197901.4000000004</v>
      </c>
      <c r="F189" s="36">
        <f t="shared" si="14"/>
        <v>6265810.9299999997</v>
      </c>
      <c r="G189" s="37">
        <f t="shared" si="11"/>
        <v>68.122179805058565</v>
      </c>
    </row>
    <row r="190" spans="1:7" ht="31.5" x14ac:dyDescent="0.25">
      <c r="A190" s="39" t="s">
        <v>277</v>
      </c>
      <c r="B190" s="35" t="s">
        <v>225</v>
      </c>
      <c r="C190" s="35" t="s">
        <v>226</v>
      </c>
      <c r="D190" s="35">
        <v>600</v>
      </c>
      <c r="E190" s="36">
        <f t="shared" si="14"/>
        <v>9197901.4000000004</v>
      </c>
      <c r="F190" s="36">
        <f t="shared" si="14"/>
        <v>6265810.9299999997</v>
      </c>
      <c r="G190" s="37">
        <f t="shared" si="11"/>
        <v>68.122179805058565</v>
      </c>
    </row>
    <row r="191" spans="1:7" x14ac:dyDescent="0.25">
      <c r="A191" s="39" t="s">
        <v>284</v>
      </c>
      <c r="B191" s="35" t="s">
        <v>225</v>
      </c>
      <c r="C191" s="35" t="s">
        <v>226</v>
      </c>
      <c r="D191" s="35">
        <v>620</v>
      </c>
      <c r="E191" s="41">
        <v>9197901.4000000004</v>
      </c>
      <c r="F191" s="42">
        <v>6265810.9299999997</v>
      </c>
      <c r="G191" s="37">
        <f t="shared" si="11"/>
        <v>68.122179805058565</v>
      </c>
    </row>
    <row r="192" spans="1:7" x14ac:dyDescent="0.25">
      <c r="A192" s="34" t="s">
        <v>468</v>
      </c>
      <c r="B192" s="35" t="s">
        <v>227</v>
      </c>
      <c r="C192" s="35" t="s">
        <v>169</v>
      </c>
      <c r="D192" s="35" t="s">
        <v>167</v>
      </c>
      <c r="E192" s="36">
        <f>E193+E197</f>
        <v>183712</v>
      </c>
      <c r="F192" s="36">
        <f>F193+F197</f>
        <v>105257.5</v>
      </c>
      <c r="G192" s="37">
        <f t="shared" si="11"/>
        <v>57.294841926493646</v>
      </c>
    </row>
    <row r="193" spans="1:7" x14ac:dyDescent="0.25">
      <c r="A193" s="34" t="s">
        <v>404</v>
      </c>
      <c r="B193" s="35" t="s">
        <v>228</v>
      </c>
      <c r="C193" s="35" t="s">
        <v>169</v>
      </c>
      <c r="D193" s="35" t="s">
        <v>167</v>
      </c>
      <c r="E193" s="36">
        <f t="shared" ref="E193:F195" si="15">E194</f>
        <v>83712</v>
      </c>
      <c r="F193" s="36">
        <f t="shared" si="15"/>
        <v>83712</v>
      </c>
      <c r="G193" s="37">
        <f t="shared" si="11"/>
        <v>100</v>
      </c>
    </row>
    <row r="194" spans="1:7" ht="49.5" customHeight="1" x14ac:dyDescent="0.25">
      <c r="A194" s="34" t="s">
        <v>433</v>
      </c>
      <c r="B194" s="35" t="s">
        <v>228</v>
      </c>
      <c r="C194" s="35" t="s">
        <v>229</v>
      </c>
      <c r="D194" s="35" t="s">
        <v>167</v>
      </c>
      <c r="E194" s="36">
        <f t="shared" si="15"/>
        <v>83712</v>
      </c>
      <c r="F194" s="36">
        <f t="shared" si="15"/>
        <v>83712</v>
      </c>
      <c r="G194" s="37">
        <f t="shared" si="11"/>
        <v>100</v>
      </c>
    </row>
    <row r="195" spans="1:7" x14ac:dyDescent="0.25">
      <c r="A195" s="31" t="s">
        <v>280</v>
      </c>
      <c r="B195" s="35" t="s">
        <v>228</v>
      </c>
      <c r="C195" s="35" t="s">
        <v>229</v>
      </c>
      <c r="D195" s="35">
        <v>500</v>
      </c>
      <c r="E195" s="36">
        <f t="shared" si="15"/>
        <v>83712</v>
      </c>
      <c r="F195" s="36">
        <f t="shared" si="15"/>
        <v>83712</v>
      </c>
      <c r="G195" s="37">
        <f t="shared" si="11"/>
        <v>100</v>
      </c>
    </row>
    <row r="196" spans="1:7" ht="34.5" customHeight="1" x14ac:dyDescent="0.25">
      <c r="A196" s="34" t="s">
        <v>434</v>
      </c>
      <c r="B196" s="35" t="s">
        <v>228</v>
      </c>
      <c r="C196" s="35" t="s">
        <v>229</v>
      </c>
      <c r="D196" s="35" t="s">
        <v>6</v>
      </c>
      <c r="E196" s="41">
        <v>83712</v>
      </c>
      <c r="F196" s="42">
        <v>83712</v>
      </c>
      <c r="G196" s="37">
        <f t="shared" si="11"/>
        <v>100</v>
      </c>
    </row>
    <row r="197" spans="1:7" x14ac:dyDescent="0.25">
      <c r="A197" s="34" t="s">
        <v>405</v>
      </c>
      <c r="B197" s="35" t="s">
        <v>230</v>
      </c>
      <c r="C197" s="35" t="s">
        <v>169</v>
      </c>
      <c r="D197" s="35" t="s">
        <v>167</v>
      </c>
      <c r="E197" s="36">
        <f t="shared" ref="E197:F199" si="16">E198</f>
        <v>100000</v>
      </c>
      <c r="F197" s="36">
        <f t="shared" si="16"/>
        <v>21545.5</v>
      </c>
      <c r="G197" s="37">
        <f t="shared" si="11"/>
        <v>21.545500000000001</v>
      </c>
    </row>
    <row r="198" spans="1:7" x14ac:dyDescent="0.25">
      <c r="A198" s="34" t="s">
        <v>469</v>
      </c>
      <c r="B198" s="35" t="s">
        <v>230</v>
      </c>
      <c r="C198" s="35" t="s">
        <v>231</v>
      </c>
      <c r="D198" s="35" t="s">
        <v>167</v>
      </c>
      <c r="E198" s="36">
        <f t="shared" si="16"/>
        <v>100000</v>
      </c>
      <c r="F198" s="36">
        <f t="shared" si="16"/>
        <v>21545.5</v>
      </c>
      <c r="G198" s="37">
        <f t="shared" si="11"/>
        <v>21.545500000000001</v>
      </c>
    </row>
    <row r="199" spans="1:7" ht="31.5" x14ac:dyDescent="0.25">
      <c r="A199" s="39" t="s">
        <v>266</v>
      </c>
      <c r="B199" s="35" t="s">
        <v>230</v>
      </c>
      <c r="C199" s="35" t="s">
        <v>231</v>
      </c>
      <c r="D199" s="35">
        <v>200</v>
      </c>
      <c r="E199" s="36">
        <f t="shared" si="16"/>
        <v>100000</v>
      </c>
      <c r="F199" s="36">
        <f t="shared" si="16"/>
        <v>21545.5</v>
      </c>
      <c r="G199" s="37">
        <f t="shared" si="11"/>
        <v>21.545500000000001</v>
      </c>
    </row>
    <row r="200" spans="1:7" ht="31.5" x14ac:dyDescent="0.25">
      <c r="A200" s="39" t="s">
        <v>267</v>
      </c>
      <c r="B200" s="35" t="s">
        <v>230</v>
      </c>
      <c r="C200" s="35" t="s">
        <v>231</v>
      </c>
      <c r="D200" s="35">
        <v>240</v>
      </c>
      <c r="E200" s="41">
        <v>100000</v>
      </c>
      <c r="F200" s="42">
        <v>21545.5</v>
      </c>
      <c r="G200" s="37">
        <f t="shared" si="11"/>
        <v>21.545500000000001</v>
      </c>
    </row>
    <row r="201" spans="1:7" x14ac:dyDescent="0.25">
      <c r="A201" s="155" t="s">
        <v>237</v>
      </c>
      <c r="B201" s="156"/>
      <c r="C201" s="156"/>
      <c r="D201" s="156"/>
      <c r="E201" s="45">
        <f>E6+E57+E64+E82+E106+E133+E138+E147+E170+E187+E192</f>
        <v>113563462.71000001</v>
      </c>
      <c r="F201" s="45">
        <f>F6+F57+F64+F82+F106+F133+F138+F147+F170+F187+F192</f>
        <v>82473521.74000001</v>
      </c>
      <c r="G201" s="45"/>
    </row>
  </sheetData>
  <mergeCells count="10">
    <mergeCell ref="A201:D201"/>
    <mergeCell ref="C1:F1"/>
    <mergeCell ref="D4:D5"/>
    <mergeCell ref="A4:A5"/>
    <mergeCell ref="B4:B5"/>
    <mergeCell ref="C4:C5"/>
    <mergeCell ref="A2:G2"/>
    <mergeCell ref="E4:E5"/>
    <mergeCell ref="F4:F5"/>
    <mergeCell ref="G4:G5"/>
  </mergeCells>
  <pageMargins left="0.59055118110236227" right="0.39370078740157483" top="0.39370078740157483" bottom="0.39370078740157483" header="0" footer="0"/>
  <pageSetup paperSize="9" scale="69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7"/>
  <sheetViews>
    <sheetView zoomScaleNormal="100" workbookViewId="0">
      <selection activeCell="A2" sqref="A2:E2"/>
    </sheetView>
  </sheetViews>
  <sheetFormatPr defaultRowHeight="15.75" x14ac:dyDescent="0.25"/>
  <cols>
    <col min="1" max="1" width="80.85546875" style="46" customWidth="1"/>
    <col min="2" max="2" width="16.85546875" style="70" customWidth="1"/>
    <col min="3" max="3" width="8.140625" style="14" customWidth="1"/>
    <col min="4" max="5" width="17.7109375" style="14" customWidth="1"/>
    <col min="6" max="7" width="17.28515625" style="14" customWidth="1"/>
    <col min="8" max="8" width="14.85546875" style="14" customWidth="1"/>
    <col min="9" max="229" width="9.140625" style="14"/>
    <col min="230" max="230" width="80.85546875" style="14" customWidth="1"/>
    <col min="231" max="231" width="16.85546875" style="14" customWidth="1"/>
    <col min="232" max="232" width="12.42578125" style="14" customWidth="1"/>
    <col min="233" max="233" width="16.85546875" style="14" customWidth="1"/>
    <col min="234" max="234" width="14.140625" style="14" bestFit="1" customWidth="1"/>
    <col min="235" max="235" width="14.28515625" style="14" customWidth="1"/>
    <col min="236" max="485" width="9.140625" style="14"/>
    <col min="486" max="486" width="80.85546875" style="14" customWidth="1"/>
    <col min="487" max="487" width="16.85546875" style="14" customWidth="1"/>
    <col min="488" max="488" width="12.42578125" style="14" customWidth="1"/>
    <col min="489" max="489" width="16.85546875" style="14" customWidth="1"/>
    <col min="490" max="490" width="14.140625" style="14" bestFit="1" customWidth="1"/>
    <col min="491" max="491" width="14.28515625" style="14" customWidth="1"/>
    <col min="492" max="741" width="9.140625" style="14"/>
    <col min="742" max="742" width="80.85546875" style="14" customWidth="1"/>
    <col min="743" max="743" width="16.85546875" style="14" customWidth="1"/>
    <col min="744" max="744" width="12.42578125" style="14" customWidth="1"/>
    <col min="745" max="745" width="16.85546875" style="14" customWidth="1"/>
    <col min="746" max="746" width="14.140625" style="14" bestFit="1" customWidth="1"/>
    <col min="747" max="747" width="14.28515625" style="14" customWidth="1"/>
    <col min="748" max="997" width="9.140625" style="14"/>
    <col min="998" max="998" width="80.85546875" style="14" customWidth="1"/>
    <col min="999" max="999" width="16.85546875" style="14" customWidth="1"/>
    <col min="1000" max="1000" width="12.42578125" style="14" customWidth="1"/>
    <col min="1001" max="1001" width="16.85546875" style="14" customWidth="1"/>
    <col min="1002" max="1002" width="14.140625" style="14" bestFit="1" customWidth="1"/>
    <col min="1003" max="1003" width="14.28515625" style="14" customWidth="1"/>
    <col min="1004" max="1253" width="9.140625" style="14"/>
    <col min="1254" max="1254" width="80.85546875" style="14" customWidth="1"/>
    <col min="1255" max="1255" width="16.85546875" style="14" customWidth="1"/>
    <col min="1256" max="1256" width="12.42578125" style="14" customWidth="1"/>
    <col min="1257" max="1257" width="16.85546875" style="14" customWidth="1"/>
    <col min="1258" max="1258" width="14.140625" style="14" bestFit="1" customWidth="1"/>
    <col min="1259" max="1259" width="14.28515625" style="14" customWidth="1"/>
    <col min="1260" max="1509" width="9.140625" style="14"/>
    <col min="1510" max="1510" width="80.85546875" style="14" customWidth="1"/>
    <col min="1511" max="1511" width="16.85546875" style="14" customWidth="1"/>
    <col min="1512" max="1512" width="12.42578125" style="14" customWidth="1"/>
    <col min="1513" max="1513" width="16.85546875" style="14" customWidth="1"/>
    <col min="1514" max="1514" width="14.140625" style="14" bestFit="1" customWidth="1"/>
    <col min="1515" max="1515" width="14.28515625" style="14" customWidth="1"/>
    <col min="1516" max="1765" width="9.140625" style="14"/>
    <col min="1766" max="1766" width="80.85546875" style="14" customWidth="1"/>
    <col min="1767" max="1767" width="16.85546875" style="14" customWidth="1"/>
    <col min="1768" max="1768" width="12.42578125" style="14" customWidth="1"/>
    <col min="1769" max="1769" width="16.85546875" style="14" customWidth="1"/>
    <col min="1770" max="1770" width="14.140625" style="14" bestFit="1" customWidth="1"/>
    <col min="1771" max="1771" width="14.28515625" style="14" customWidth="1"/>
    <col min="1772" max="2021" width="9.140625" style="14"/>
    <col min="2022" max="2022" width="80.85546875" style="14" customWidth="1"/>
    <col min="2023" max="2023" width="16.85546875" style="14" customWidth="1"/>
    <col min="2024" max="2024" width="12.42578125" style="14" customWidth="1"/>
    <col min="2025" max="2025" width="16.85546875" style="14" customWidth="1"/>
    <col min="2026" max="2026" width="14.140625" style="14" bestFit="1" customWidth="1"/>
    <col min="2027" max="2027" width="14.28515625" style="14" customWidth="1"/>
    <col min="2028" max="2277" width="9.140625" style="14"/>
    <col min="2278" max="2278" width="80.85546875" style="14" customWidth="1"/>
    <col min="2279" max="2279" width="16.85546875" style="14" customWidth="1"/>
    <col min="2280" max="2280" width="12.42578125" style="14" customWidth="1"/>
    <col min="2281" max="2281" width="16.85546875" style="14" customWidth="1"/>
    <col min="2282" max="2282" width="14.140625" style="14" bestFit="1" customWidth="1"/>
    <col min="2283" max="2283" width="14.28515625" style="14" customWidth="1"/>
    <col min="2284" max="2533" width="9.140625" style="14"/>
    <col min="2534" max="2534" width="80.85546875" style="14" customWidth="1"/>
    <col min="2535" max="2535" width="16.85546875" style="14" customWidth="1"/>
    <col min="2536" max="2536" width="12.42578125" style="14" customWidth="1"/>
    <col min="2537" max="2537" width="16.85546875" style="14" customWidth="1"/>
    <col min="2538" max="2538" width="14.140625" style="14" bestFit="1" customWidth="1"/>
    <col min="2539" max="2539" width="14.28515625" style="14" customWidth="1"/>
    <col min="2540" max="2789" width="9.140625" style="14"/>
    <col min="2790" max="2790" width="80.85546875" style="14" customWidth="1"/>
    <col min="2791" max="2791" width="16.85546875" style="14" customWidth="1"/>
    <col min="2792" max="2792" width="12.42578125" style="14" customWidth="1"/>
    <col min="2793" max="2793" width="16.85546875" style="14" customWidth="1"/>
    <col min="2794" max="2794" width="14.140625" style="14" bestFit="1" customWidth="1"/>
    <col min="2795" max="2795" width="14.28515625" style="14" customWidth="1"/>
    <col min="2796" max="3045" width="9.140625" style="14"/>
    <col min="3046" max="3046" width="80.85546875" style="14" customWidth="1"/>
    <col min="3047" max="3047" width="16.85546875" style="14" customWidth="1"/>
    <col min="3048" max="3048" width="12.42578125" style="14" customWidth="1"/>
    <col min="3049" max="3049" width="16.85546875" style="14" customWidth="1"/>
    <col min="3050" max="3050" width="14.140625" style="14" bestFit="1" customWidth="1"/>
    <col min="3051" max="3051" width="14.28515625" style="14" customWidth="1"/>
    <col min="3052" max="3301" width="9.140625" style="14"/>
    <col min="3302" max="3302" width="80.85546875" style="14" customWidth="1"/>
    <col min="3303" max="3303" width="16.85546875" style="14" customWidth="1"/>
    <col min="3304" max="3304" width="12.42578125" style="14" customWidth="1"/>
    <col min="3305" max="3305" width="16.85546875" style="14" customWidth="1"/>
    <col min="3306" max="3306" width="14.140625" style="14" bestFit="1" customWidth="1"/>
    <col min="3307" max="3307" width="14.28515625" style="14" customWidth="1"/>
    <col min="3308" max="3557" width="9.140625" style="14"/>
    <col min="3558" max="3558" width="80.85546875" style="14" customWidth="1"/>
    <col min="3559" max="3559" width="16.85546875" style="14" customWidth="1"/>
    <col min="3560" max="3560" width="12.42578125" style="14" customWidth="1"/>
    <col min="3561" max="3561" width="16.85546875" style="14" customWidth="1"/>
    <col min="3562" max="3562" width="14.140625" style="14" bestFit="1" customWidth="1"/>
    <col min="3563" max="3563" width="14.28515625" style="14" customWidth="1"/>
    <col min="3564" max="3813" width="9.140625" style="14"/>
    <col min="3814" max="3814" width="80.85546875" style="14" customWidth="1"/>
    <col min="3815" max="3815" width="16.85546875" style="14" customWidth="1"/>
    <col min="3816" max="3816" width="12.42578125" style="14" customWidth="1"/>
    <col min="3817" max="3817" width="16.85546875" style="14" customWidth="1"/>
    <col min="3818" max="3818" width="14.140625" style="14" bestFit="1" customWidth="1"/>
    <col min="3819" max="3819" width="14.28515625" style="14" customWidth="1"/>
    <col min="3820" max="4069" width="9.140625" style="14"/>
    <col min="4070" max="4070" width="80.85546875" style="14" customWidth="1"/>
    <col min="4071" max="4071" width="16.85546875" style="14" customWidth="1"/>
    <col min="4072" max="4072" width="12.42578125" style="14" customWidth="1"/>
    <col min="4073" max="4073" width="16.85546875" style="14" customWidth="1"/>
    <col min="4074" max="4074" width="14.140625" style="14" bestFit="1" customWidth="1"/>
    <col min="4075" max="4075" width="14.28515625" style="14" customWidth="1"/>
    <col min="4076" max="4325" width="9.140625" style="14"/>
    <col min="4326" max="4326" width="80.85546875" style="14" customWidth="1"/>
    <col min="4327" max="4327" width="16.85546875" style="14" customWidth="1"/>
    <col min="4328" max="4328" width="12.42578125" style="14" customWidth="1"/>
    <col min="4329" max="4329" width="16.85546875" style="14" customWidth="1"/>
    <col min="4330" max="4330" width="14.140625" style="14" bestFit="1" customWidth="1"/>
    <col min="4331" max="4331" width="14.28515625" style="14" customWidth="1"/>
    <col min="4332" max="4581" width="9.140625" style="14"/>
    <col min="4582" max="4582" width="80.85546875" style="14" customWidth="1"/>
    <col min="4583" max="4583" width="16.85546875" style="14" customWidth="1"/>
    <col min="4584" max="4584" width="12.42578125" style="14" customWidth="1"/>
    <col min="4585" max="4585" width="16.85546875" style="14" customWidth="1"/>
    <col min="4586" max="4586" width="14.140625" style="14" bestFit="1" customWidth="1"/>
    <col min="4587" max="4587" width="14.28515625" style="14" customWidth="1"/>
    <col min="4588" max="4837" width="9.140625" style="14"/>
    <col min="4838" max="4838" width="80.85546875" style="14" customWidth="1"/>
    <col min="4839" max="4839" width="16.85546875" style="14" customWidth="1"/>
    <col min="4840" max="4840" width="12.42578125" style="14" customWidth="1"/>
    <col min="4841" max="4841" width="16.85546875" style="14" customWidth="1"/>
    <col min="4842" max="4842" width="14.140625" style="14" bestFit="1" customWidth="1"/>
    <col min="4843" max="4843" width="14.28515625" style="14" customWidth="1"/>
    <col min="4844" max="5093" width="9.140625" style="14"/>
    <col min="5094" max="5094" width="80.85546875" style="14" customWidth="1"/>
    <col min="5095" max="5095" width="16.85546875" style="14" customWidth="1"/>
    <col min="5096" max="5096" width="12.42578125" style="14" customWidth="1"/>
    <col min="5097" max="5097" width="16.85546875" style="14" customWidth="1"/>
    <col min="5098" max="5098" width="14.140625" style="14" bestFit="1" customWidth="1"/>
    <col min="5099" max="5099" width="14.28515625" style="14" customWidth="1"/>
    <col min="5100" max="5349" width="9.140625" style="14"/>
    <col min="5350" max="5350" width="80.85546875" style="14" customWidth="1"/>
    <col min="5351" max="5351" width="16.85546875" style="14" customWidth="1"/>
    <col min="5352" max="5352" width="12.42578125" style="14" customWidth="1"/>
    <col min="5353" max="5353" width="16.85546875" style="14" customWidth="1"/>
    <col min="5354" max="5354" width="14.140625" style="14" bestFit="1" customWidth="1"/>
    <col min="5355" max="5355" width="14.28515625" style="14" customWidth="1"/>
    <col min="5356" max="5605" width="9.140625" style="14"/>
    <col min="5606" max="5606" width="80.85546875" style="14" customWidth="1"/>
    <col min="5607" max="5607" width="16.85546875" style="14" customWidth="1"/>
    <col min="5608" max="5608" width="12.42578125" style="14" customWidth="1"/>
    <col min="5609" max="5609" width="16.85546875" style="14" customWidth="1"/>
    <col min="5610" max="5610" width="14.140625" style="14" bestFit="1" customWidth="1"/>
    <col min="5611" max="5611" width="14.28515625" style="14" customWidth="1"/>
    <col min="5612" max="5861" width="9.140625" style="14"/>
    <col min="5862" max="5862" width="80.85546875" style="14" customWidth="1"/>
    <col min="5863" max="5863" width="16.85546875" style="14" customWidth="1"/>
    <col min="5864" max="5864" width="12.42578125" style="14" customWidth="1"/>
    <col min="5865" max="5865" width="16.85546875" style="14" customWidth="1"/>
    <col min="5866" max="5866" width="14.140625" style="14" bestFit="1" customWidth="1"/>
    <col min="5867" max="5867" width="14.28515625" style="14" customWidth="1"/>
    <col min="5868" max="6117" width="9.140625" style="14"/>
    <col min="6118" max="6118" width="80.85546875" style="14" customWidth="1"/>
    <col min="6119" max="6119" width="16.85546875" style="14" customWidth="1"/>
    <col min="6120" max="6120" width="12.42578125" style="14" customWidth="1"/>
    <col min="6121" max="6121" width="16.85546875" style="14" customWidth="1"/>
    <col min="6122" max="6122" width="14.140625" style="14" bestFit="1" customWidth="1"/>
    <col min="6123" max="6123" width="14.28515625" style="14" customWidth="1"/>
    <col min="6124" max="6373" width="9.140625" style="14"/>
    <col min="6374" max="6374" width="80.85546875" style="14" customWidth="1"/>
    <col min="6375" max="6375" width="16.85546875" style="14" customWidth="1"/>
    <col min="6376" max="6376" width="12.42578125" style="14" customWidth="1"/>
    <col min="6377" max="6377" width="16.85546875" style="14" customWidth="1"/>
    <col min="6378" max="6378" width="14.140625" style="14" bestFit="1" customWidth="1"/>
    <col min="6379" max="6379" width="14.28515625" style="14" customWidth="1"/>
    <col min="6380" max="6629" width="9.140625" style="14"/>
    <col min="6630" max="6630" width="80.85546875" style="14" customWidth="1"/>
    <col min="6631" max="6631" width="16.85546875" style="14" customWidth="1"/>
    <col min="6632" max="6632" width="12.42578125" style="14" customWidth="1"/>
    <col min="6633" max="6633" width="16.85546875" style="14" customWidth="1"/>
    <col min="6634" max="6634" width="14.140625" style="14" bestFit="1" customWidth="1"/>
    <col min="6635" max="6635" width="14.28515625" style="14" customWidth="1"/>
    <col min="6636" max="6885" width="9.140625" style="14"/>
    <col min="6886" max="6886" width="80.85546875" style="14" customWidth="1"/>
    <col min="6887" max="6887" width="16.85546875" style="14" customWidth="1"/>
    <col min="6888" max="6888" width="12.42578125" style="14" customWidth="1"/>
    <col min="6889" max="6889" width="16.85546875" style="14" customWidth="1"/>
    <col min="6890" max="6890" width="14.140625" style="14" bestFit="1" customWidth="1"/>
    <col min="6891" max="6891" width="14.28515625" style="14" customWidth="1"/>
    <col min="6892" max="7141" width="9.140625" style="14"/>
    <col min="7142" max="7142" width="80.85546875" style="14" customWidth="1"/>
    <col min="7143" max="7143" width="16.85546875" style="14" customWidth="1"/>
    <col min="7144" max="7144" width="12.42578125" style="14" customWidth="1"/>
    <col min="7145" max="7145" width="16.85546875" style="14" customWidth="1"/>
    <col min="7146" max="7146" width="14.140625" style="14" bestFit="1" customWidth="1"/>
    <col min="7147" max="7147" width="14.28515625" style="14" customWidth="1"/>
    <col min="7148" max="7397" width="9.140625" style="14"/>
    <col min="7398" max="7398" width="80.85546875" style="14" customWidth="1"/>
    <col min="7399" max="7399" width="16.85546875" style="14" customWidth="1"/>
    <col min="7400" max="7400" width="12.42578125" style="14" customWidth="1"/>
    <col min="7401" max="7401" width="16.85546875" style="14" customWidth="1"/>
    <col min="7402" max="7402" width="14.140625" style="14" bestFit="1" customWidth="1"/>
    <col min="7403" max="7403" width="14.28515625" style="14" customWidth="1"/>
    <col min="7404" max="7653" width="9.140625" style="14"/>
    <col min="7654" max="7654" width="80.85546875" style="14" customWidth="1"/>
    <col min="7655" max="7655" width="16.85546875" style="14" customWidth="1"/>
    <col min="7656" max="7656" width="12.42578125" style="14" customWidth="1"/>
    <col min="7657" max="7657" width="16.85546875" style="14" customWidth="1"/>
    <col min="7658" max="7658" width="14.140625" style="14" bestFit="1" customWidth="1"/>
    <col min="7659" max="7659" width="14.28515625" style="14" customWidth="1"/>
    <col min="7660" max="7909" width="9.140625" style="14"/>
    <col min="7910" max="7910" width="80.85546875" style="14" customWidth="1"/>
    <col min="7911" max="7911" width="16.85546875" style="14" customWidth="1"/>
    <col min="7912" max="7912" width="12.42578125" style="14" customWidth="1"/>
    <col min="7913" max="7913" width="16.85546875" style="14" customWidth="1"/>
    <col min="7914" max="7914" width="14.140625" style="14" bestFit="1" customWidth="1"/>
    <col min="7915" max="7915" width="14.28515625" style="14" customWidth="1"/>
    <col min="7916" max="8165" width="9.140625" style="14"/>
    <col min="8166" max="8166" width="80.85546875" style="14" customWidth="1"/>
    <col min="8167" max="8167" width="16.85546875" style="14" customWidth="1"/>
    <col min="8168" max="8168" width="12.42578125" style="14" customWidth="1"/>
    <col min="8169" max="8169" width="16.85546875" style="14" customWidth="1"/>
    <col min="8170" max="8170" width="14.140625" style="14" bestFit="1" customWidth="1"/>
    <col min="8171" max="8171" width="14.28515625" style="14" customWidth="1"/>
    <col min="8172" max="8421" width="9.140625" style="14"/>
    <col min="8422" max="8422" width="80.85546875" style="14" customWidth="1"/>
    <col min="8423" max="8423" width="16.85546875" style="14" customWidth="1"/>
    <col min="8424" max="8424" width="12.42578125" style="14" customWidth="1"/>
    <col min="8425" max="8425" width="16.85546875" style="14" customWidth="1"/>
    <col min="8426" max="8426" width="14.140625" style="14" bestFit="1" customWidth="1"/>
    <col min="8427" max="8427" width="14.28515625" style="14" customWidth="1"/>
    <col min="8428" max="8677" width="9.140625" style="14"/>
    <col min="8678" max="8678" width="80.85546875" style="14" customWidth="1"/>
    <col min="8679" max="8679" width="16.85546875" style="14" customWidth="1"/>
    <col min="8680" max="8680" width="12.42578125" style="14" customWidth="1"/>
    <col min="8681" max="8681" width="16.85546875" style="14" customWidth="1"/>
    <col min="8682" max="8682" width="14.140625" style="14" bestFit="1" customWidth="1"/>
    <col min="8683" max="8683" width="14.28515625" style="14" customWidth="1"/>
    <col min="8684" max="8933" width="9.140625" style="14"/>
    <col min="8934" max="8934" width="80.85546875" style="14" customWidth="1"/>
    <col min="8935" max="8935" width="16.85546875" style="14" customWidth="1"/>
    <col min="8936" max="8936" width="12.42578125" style="14" customWidth="1"/>
    <col min="8937" max="8937" width="16.85546875" style="14" customWidth="1"/>
    <col min="8938" max="8938" width="14.140625" style="14" bestFit="1" customWidth="1"/>
    <col min="8939" max="8939" width="14.28515625" style="14" customWidth="1"/>
    <col min="8940" max="9189" width="9.140625" style="14"/>
    <col min="9190" max="9190" width="80.85546875" style="14" customWidth="1"/>
    <col min="9191" max="9191" width="16.85546875" style="14" customWidth="1"/>
    <col min="9192" max="9192" width="12.42578125" style="14" customWidth="1"/>
    <col min="9193" max="9193" width="16.85546875" style="14" customWidth="1"/>
    <col min="9194" max="9194" width="14.140625" style="14" bestFit="1" customWidth="1"/>
    <col min="9195" max="9195" width="14.28515625" style="14" customWidth="1"/>
    <col min="9196" max="9445" width="9.140625" style="14"/>
    <col min="9446" max="9446" width="80.85546875" style="14" customWidth="1"/>
    <col min="9447" max="9447" width="16.85546875" style="14" customWidth="1"/>
    <col min="9448" max="9448" width="12.42578125" style="14" customWidth="1"/>
    <col min="9449" max="9449" width="16.85546875" style="14" customWidth="1"/>
    <col min="9450" max="9450" width="14.140625" style="14" bestFit="1" customWidth="1"/>
    <col min="9451" max="9451" width="14.28515625" style="14" customWidth="1"/>
    <col min="9452" max="9701" width="9.140625" style="14"/>
    <col min="9702" max="9702" width="80.85546875" style="14" customWidth="1"/>
    <col min="9703" max="9703" width="16.85546875" style="14" customWidth="1"/>
    <col min="9704" max="9704" width="12.42578125" style="14" customWidth="1"/>
    <col min="9705" max="9705" width="16.85546875" style="14" customWidth="1"/>
    <col min="9706" max="9706" width="14.140625" style="14" bestFit="1" customWidth="1"/>
    <col min="9707" max="9707" width="14.28515625" style="14" customWidth="1"/>
    <col min="9708" max="9957" width="9.140625" style="14"/>
    <col min="9958" max="9958" width="80.85546875" style="14" customWidth="1"/>
    <col min="9959" max="9959" width="16.85546875" style="14" customWidth="1"/>
    <col min="9960" max="9960" width="12.42578125" style="14" customWidth="1"/>
    <col min="9961" max="9961" width="16.85546875" style="14" customWidth="1"/>
    <col min="9962" max="9962" width="14.140625" style="14" bestFit="1" customWidth="1"/>
    <col min="9963" max="9963" width="14.28515625" style="14" customWidth="1"/>
    <col min="9964" max="10213" width="9.140625" style="14"/>
    <col min="10214" max="10214" width="80.85546875" style="14" customWidth="1"/>
    <col min="10215" max="10215" width="16.85546875" style="14" customWidth="1"/>
    <col min="10216" max="10216" width="12.42578125" style="14" customWidth="1"/>
    <col min="10217" max="10217" width="16.85546875" style="14" customWidth="1"/>
    <col min="10218" max="10218" width="14.140625" style="14" bestFit="1" customWidth="1"/>
    <col min="10219" max="10219" width="14.28515625" style="14" customWidth="1"/>
    <col min="10220" max="10469" width="9.140625" style="14"/>
    <col min="10470" max="10470" width="80.85546875" style="14" customWidth="1"/>
    <col min="10471" max="10471" width="16.85546875" style="14" customWidth="1"/>
    <col min="10472" max="10472" width="12.42578125" style="14" customWidth="1"/>
    <col min="10473" max="10473" width="16.85546875" style="14" customWidth="1"/>
    <col min="10474" max="10474" width="14.140625" style="14" bestFit="1" customWidth="1"/>
    <col min="10475" max="10475" width="14.28515625" style="14" customWidth="1"/>
    <col min="10476" max="10725" width="9.140625" style="14"/>
    <col min="10726" max="10726" width="80.85546875" style="14" customWidth="1"/>
    <col min="10727" max="10727" width="16.85546875" style="14" customWidth="1"/>
    <col min="10728" max="10728" width="12.42578125" style="14" customWidth="1"/>
    <col min="10729" max="10729" width="16.85546875" style="14" customWidth="1"/>
    <col min="10730" max="10730" width="14.140625" style="14" bestFit="1" customWidth="1"/>
    <col min="10731" max="10731" width="14.28515625" style="14" customWidth="1"/>
    <col min="10732" max="10981" width="9.140625" style="14"/>
    <col min="10982" max="10982" width="80.85546875" style="14" customWidth="1"/>
    <col min="10983" max="10983" width="16.85546875" style="14" customWidth="1"/>
    <col min="10984" max="10984" width="12.42578125" style="14" customWidth="1"/>
    <col min="10985" max="10985" width="16.85546875" style="14" customWidth="1"/>
    <col min="10986" max="10986" width="14.140625" style="14" bestFit="1" customWidth="1"/>
    <col min="10987" max="10987" width="14.28515625" style="14" customWidth="1"/>
    <col min="10988" max="11237" width="9.140625" style="14"/>
    <col min="11238" max="11238" width="80.85546875" style="14" customWidth="1"/>
    <col min="11239" max="11239" width="16.85546875" style="14" customWidth="1"/>
    <col min="11240" max="11240" width="12.42578125" style="14" customWidth="1"/>
    <col min="11241" max="11241" width="16.85546875" style="14" customWidth="1"/>
    <col min="11242" max="11242" width="14.140625" style="14" bestFit="1" customWidth="1"/>
    <col min="11243" max="11243" width="14.28515625" style="14" customWidth="1"/>
    <col min="11244" max="11493" width="9.140625" style="14"/>
    <col min="11494" max="11494" width="80.85546875" style="14" customWidth="1"/>
    <col min="11495" max="11495" width="16.85546875" style="14" customWidth="1"/>
    <col min="11496" max="11496" width="12.42578125" style="14" customWidth="1"/>
    <col min="11497" max="11497" width="16.85546875" style="14" customWidth="1"/>
    <col min="11498" max="11498" width="14.140625" style="14" bestFit="1" customWidth="1"/>
    <col min="11499" max="11499" width="14.28515625" style="14" customWidth="1"/>
    <col min="11500" max="11749" width="9.140625" style="14"/>
    <col min="11750" max="11750" width="80.85546875" style="14" customWidth="1"/>
    <col min="11751" max="11751" width="16.85546875" style="14" customWidth="1"/>
    <col min="11752" max="11752" width="12.42578125" style="14" customWidth="1"/>
    <col min="11753" max="11753" width="16.85546875" style="14" customWidth="1"/>
    <col min="11754" max="11754" width="14.140625" style="14" bestFit="1" customWidth="1"/>
    <col min="11755" max="11755" width="14.28515625" style="14" customWidth="1"/>
    <col min="11756" max="12005" width="9.140625" style="14"/>
    <col min="12006" max="12006" width="80.85546875" style="14" customWidth="1"/>
    <col min="12007" max="12007" width="16.85546875" style="14" customWidth="1"/>
    <col min="12008" max="12008" width="12.42578125" style="14" customWidth="1"/>
    <col min="12009" max="12009" width="16.85546875" style="14" customWidth="1"/>
    <col min="12010" max="12010" width="14.140625" style="14" bestFit="1" customWidth="1"/>
    <col min="12011" max="12011" width="14.28515625" style="14" customWidth="1"/>
    <col min="12012" max="12261" width="9.140625" style="14"/>
    <col min="12262" max="12262" width="80.85546875" style="14" customWidth="1"/>
    <col min="12263" max="12263" width="16.85546875" style="14" customWidth="1"/>
    <col min="12264" max="12264" width="12.42578125" style="14" customWidth="1"/>
    <col min="12265" max="12265" width="16.85546875" style="14" customWidth="1"/>
    <col min="12266" max="12266" width="14.140625" style="14" bestFit="1" customWidth="1"/>
    <col min="12267" max="12267" width="14.28515625" style="14" customWidth="1"/>
    <col min="12268" max="12517" width="9.140625" style="14"/>
    <col min="12518" max="12518" width="80.85546875" style="14" customWidth="1"/>
    <col min="12519" max="12519" width="16.85546875" style="14" customWidth="1"/>
    <col min="12520" max="12520" width="12.42578125" style="14" customWidth="1"/>
    <col min="12521" max="12521" width="16.85546875" style="14" customWidth="1"/>
    <col min="12522" max="12522" width="14.140625" style="14" bestFit="1" customWidth="1"/>
    <col min="12523" max="12523" width="14.28515625" style="14" customWidth="1"/>
    <col min="12524" max="12773" width="9.140625" style="14"/>
    <col min="12774" max="12774" width="80.85546875" style="14" customWidth="1"/>
    <col min="12775" max="12775" width="16.85546875" style="14" customWidth="1"/>
    <col min="12776" max="12776" width="12.42578125" style="14" customWidth="1"/>
    <col min="12777" max="12777" width="16.85546875" style="14" customWidth="1"/>
    <col min="12778" max="12778" width="14.140625" style="14" bestFit="1" customWidth="1"/>
    <col min="12779" max="12779" width="14.28515625" style="14" customWidth="1"/>
    <col min="12780" max="13029" width="9.140625" style="14"/>
    <col min="13030" max="13030" width="80.85546875" style="14" customWidth="1"/>
    <col min="13031" max="13031" width="16.85546875" style="14" customWidth="1"/>
    <col min="13032" max="13032" width="12.42578125" style="14" customWidth="1"/>
    <col min="13033" max="13033" width="16.85546875" style="14" customWidth="1"/>
    <col min="13034" max="13034" width="14.140625" style="14" bestFit="1" customWidth="1"/>
    <col min="13035" max="13035" width="14.28515625" style="14" customWidth="1"/>
    <col min="13036" max="13285" width="9.140625" style="14"/>
    <col min="13286" max="13286" width="80.85546875" style="14" customWidth="1"/>
    <col min="13287" max="13287" width="16.85546875" style="14" customWidth="1"/>
    <col min="13288" max="13288" width="12.42578125" style="14" customWidth="1"/>
    <col min="13289" max="13289" width="16.85546875" style="14" customWidth="1"/>
    <col min="13290" max="13290" width="14.140625" style="14" bestFit="1" customWidth="1"/>
    <col min="13291" max="13291" width="14.28515625" style="14" customWidth="1"/>
    <col min="13292" max="13541" width="9.140625" style="14"/>
    <col min="13542" max="13542" width="80.85546875" style="14" customWidth="1"/>
    <col min="13543" max="13543" width="16.85546875" style="14" customWidth="1"/>
    <col min="13544" max="13544" width="12.42578125" style="14" customWidth="1"/>
    <col min="13545" max="13545" width="16.85546875" style="14" customWidth="1"/>
    <col min="13546" max="13546" width="14.140625" style="14" bestFit="1" customWidth="1"/>
    <col min="13547" max="13547" width="14.28515625" style="14" customWidth="1"/>
    <col min="13548" max="13797" width="9.140625" style="14"/>
    <col min="13798" max="13798" width="80.85546875" style="14" customWidth="1"/>
    <col min="13799" max="13799" width="16.85546875" style="14" customWidth="1"/>
    <col min="13800" max="13800" width="12.42578125" style="14" customWidth="1"/>
    <col min="13801" max="13801" width="16.85546875" style="14" customWidth="1"/>
    <col min="13802" max="13802" width="14.140625" style="14" bestFit="1" customWidth="1"/>
    <col min="13803" max="13803" width="14.28515625" style="14" customWidth="1"/>
    <col min="13804" max="14053" width="9.140625" style="14"/>
    <col min="14054" max="14054" width="80.85546875" style="14" customWidth="1"/>
    <col min="14055" max="14055" width="16.85546875" style="14" customWidth="1"/>
    <col min="14056" max="14056" width="12.42578125" style="14" customWidth="1"/>
    <col min="14057" max="14057" width="16.85546875" style="14" customWidth="1"/>
    <col min="14058" max="14058" width="14.140625" style="14" bestFit="1" customWidth="1"/>
    <col min="14059" max="14059" width="14.28515625" style="14" customWidth="1"/>
    <col min="14060" max="14309" width="9.140625" style="14"/>
    <col min="14310" max="14310" width="80.85546875" style="14" customWidth="1"/>
    <col min="14311" max="14311" width="16.85546875" style="14" customWidth="1"/>
    <col min="14312" max="14312" width="12.42578125" style="14" customWidth="1"/>
    <col min="14313" max="14313" width="16.85546875" style="14" customWidth="1"/>
    <col min="14314" max="14314" width="14.140625" style="14" bestFit="1" customWidth="1"/>
    <col min="14315" max="14315" width="14.28515625" style="14" customWidth="1"/>
    <col min="14316" max="14565" width="9.140625" style="14"/>
    <col min="14566" max="14566" width="80.85546875" style="14" customWidth="1"/>
    <col min="14567" max="14567" width="16.85546875" style="14" customWidth="1"/>
    <col min="14568" max="14568" width="12.42578125" style="14" customWidth="1"/>
    <col min="14569" max="14569" width="16.85546875" style="14" customWidth="1"/>
    <col min="14570" max="14570" width="14.140625" style="14" bestFit="1" customWidth="1"/>
    <col min="14571" max="14571" width="14.28515625" style="14" customWidth="1"/>
    <col min="14572" max="14821" width="9.140625" style="14"/>
    <col min="14822" max="14822" width="80.85546875" style="14" customWidth="1"/>
    <col min="14823" max="14823" width="16.85546875" style="14" customWidth="1"/>
    <col min="14824" max="14824" width="12.42578125" style="14" customWidth="1"/>
    <col min="14825" max="14825" width="16.85546875" style="14" customWidth="1"/>
    <col min="14826" max="14826" width="14.140625" style="14" bestFit="1" customWidth="1"/>
    <col min="14827" max="14827" width="14.28515625" style="14" customWidth="1"/>
    <col min="14828" max="15077" width="9.140625" style="14"/>
    <col min="15078" max="15078" width="80.85546875" style="14" customWidth="1"/>
    <col min="15079" max="15079" width="16.85546875" style="14" customWidth="1"/>
    <col min="15080" max="15080" width="12.42578125" style="14" customWidth="1"/>
    <col min="15081" max="15081" width="16.85546875" style="14" customWidth="1"/>
    <col min="15082" max="15082" width="14.140625" style="14" bestFit="1" customWidth="1"/>
    <col min="15083" max="15083" width="14.28515625" style="14" customWidth="1"/>
    <col min="15084" max="15333" width="9.140625" style="14"/>
    <col min="15334" max="15334" width="80.85546875" style="14" customWidth="1"/>
    <col min="15335" max="15335" width="16.85546875" style="14" customWidth="1"/>
    <col min="15336" max="15336" width="12.42578125" style="14" customWidth="1"/>
    <col min="15337" max="15337" width="16.85546875" style="14" customWidth="1"/>
    <col min="15338" max="15338" width="14.140625" style="14" bestFit="1" customWidth="1"/>
    <col min="15339" max="15339" width="14.28515625" style="14" customWidth="1"/>
    <col min="15340" max="15589" width="9.140625" style="14"/>
    <col min="15590" max="15590" width="80.85546875" style="14" customWidth="1"/>
    <col min="15591" max="15591" width="16.85546875" style="14" customWidth="1"/>
    <col min="15592" max="15592" width="12.42578125" style="14" customWidth="1"/>
    <col min="15593" max="15593" width="16.85546875" style="14" customWidth="1"/>
    <col min="15594" max="15594" width="14.140625" style="14" bestFit="1" customWidth="1"/>
    <col min="15595" max="15595" width="14.28515625" style="14" customWidth="1"/>
    <col min="15596" max="15845" width="9.140625" style="14"/>
    <col min="15846" max="15846" width="80.85546875" style="14" customWidth="1"/>
    <col min="15847" max="15847" width="16.85546875" style="14" customWidth="1"/>
    <col min="15848" max="15848" width="12.42578125" style="14" customWidth="1"/>
    <col min="15849" max="15849" width="16.85546875" style="14" customWidth="1"/>
    <col min="15850" max="15850" width="14.140625" style="14" bestFit="1" customWidth="1"/>
    <col min="15851" max="15851" width="14.28515625" style="14" customWidth="1"/>
    <col min="15852" max="16101" width="9.140625" style="14"/>
    <col min="16102" max="16102" width="80.85546875" style="14" customWidth="1"/>
    <col min="16103" max="16103" width="16.85546875" style="14" customWidth="1"/>
    <col min="16104" max="16104" width="12.42578125" style="14" customWidth="1"/>
    <col min="16105" max="16105" width="16.85546875" style="14" customWidth="1"/>
    <col min="16106" max="16106" width="14.140625" style="14" bestFit="1" customWidth="1"/>
    <col min="16107" max="16107" width="14.28515625" style="14" customWidth="1"/>
    <col min="16108" max="16384" width="9.140625" style="14"/>
  </cols>
  <sheetData>
    <row r="1" spans="1:10" ht="52.15" customHeight="1" x14ac:dyDescent="0.25">
      <c r="B1" s="140" t="s">
        <v>437</v>
      </c>
      <c r="C1" s="140"/>
      <c r="D1" s="140"/>
      <c r="E1" s="140"/>
      <c r="F1" s="19"/>
      <c r="G1" s="140"/>
      <c r="H1" s="140"/>
      <c r="I1" s="140"/>
      <c r="J1" s="140"/>
    </row>
    <row r="2" spans="1:10" ht="18.75" x14ac:dyDescent="0.3">
      <c r="A2" s="150" t="s">
        <v>475</v>
      </c>
      <c r="B2" s="150"/>
      <c r="C2" s="150"/>
      <c r="D2" s="150"/>
      <c r="E2" s="150"/>
    </row>
    <row r="3" spans="1:10" x14ac:dyDescent="0.25">
      <c r="B3" s="68"/>
      <c r="E3" s="67" t="s">
        <v>8</v>
      </c>
    </row>
    <row r="4" spans="1:10" ht="12.75" customHeight="1" x14ac:dyDescent="0.25">
      <c r="A4" s="142" t="s">
        <v>0</v>
      </c>
      <c r="B4" s="157" t="s">
        <v>163</v>
      </c>
      <c r="C4" s="142" t="s">
        <v>164</v>
      </c>
      <c r="D4" s="142" t="s">
        <v>165</v>
      </c>
      <c r="E4" s="142" t="s">
        <v>166</v>
      </c>
    </row>
    <row r="5" spans="1:10" x14ac:dyDescent="0.25">
      <c r="A5" s="143"/>
      <c r="B5" s="158"/>
      <c r="C5" s="143"/>
      <c r="D5" s="143"/>
      <c r="E5" s="143"/>
    </row>
    <row r="6" spans="1:10" s="13" customFormat="1" x14ac:dyDescent="0.25">
      <c r="A6" s="47" t="s">
        <v>406</v>
      </c>
      <c r="B6" s="69" t="s">
        <v>169</v>
      </c>
      <c r="C6" s="48"/>
      <c r="D6" s="54">
        <f>D7+D21+D45+D49+D53+D68+D84+D88+D101+D108+D112+D119+D123+D130+D146+D150+D159+D162</f>
        <v>113563462.71000001</v>
      </c>
      <c r="E6" s="54">
        <f>E7+E21+E45+E49+E53+E68+E84+E88+E101+E108+E112+E119+E123+E130+E146+E150+E159+E162</f>
        <v>82473521.739999995</v>
      </c>
    </row>
    <row r="7" spans="1:10" s="13" customFormat="1" ht="34.5" customHeight="1" x14ac:dyDescent="0.25">
      <c r="A7" s="52" t="s">
        <v>288</v>
      </c>
      <c r="B7" s="71" t="s">
        <v>289</v>
      </c>
      <c r="C7" s="53"/>
      <c r="D7" s="54">
        <f>D8+D11+D18</f>
        <v>1819263</v>
      </c>
      <c r="E7" s="54">
        <f>E8+E11+E18</f>
        <v>1296253.42</v>
      </c>
      <c r="F7" s="86"/>
      <c r="G7" s="86"/>
    </row>
    <row r="8" spans="1:10" ht="30" customHeight="1" x14ac:dyDescent="0.25">
      <c r="A8" s="47" t="s">
        <v>407</v>
      </c>
      <c r="B8" s="69" t="s">
        <v>221</v>
      </c>
      <c r="C8" s="48"/>
      <c r="D8" s="50">
        <f>D9</f>
        <v>104964</v>
      </c>
      <c r="E8" s="50">
        <f>E9</f>
        <v>78627.490000000005</v>
      </c>
    </row>
    <row r="9" spans="1:10" x14ac:dyDescent="0.25">
      <c r="A9" s="47" t="s">
        <v>280</v>
      </c>
      <c r="B9" s="69" t="s">
        <v>221</v>
      </c>
      <c r="C9" s="48">
        <v>500</v>
      </c>
      <c r="D9" s="50">
        <f>D10</f>
        <v>104964</v>
      </c>
      <c r="E9" s="50">
        <f>E10</f>
        <v>78627.490000000005</v>
      </c>
    </row>
    <row r="10" spans="1:10" x14ac:dyDescent="0.25">
      <c r="A10" s="47" t="s">
        <v>350</v>
      </c>
      <c r="B10" s="69" t="s">
        <v>221</v>
      </c>
      <c r="C10" s="48" t="s">
        <v>6</v>
      </c>
      <c r="D10" s="50">
        <v>104964</v>
      </c>
      <c r="E10" s="50">
        <v>78627.490000000005</v>
      </c>
    </row>
    <row r="11" spans="1:10" x14ac:dyDescent="0.25">
      <c r="A11" s="47" t="s">
        <v>408</v>
      </c>
      <c r="B11" s="69" t="s">
        <v>223</v>
      </c>
      <c r="C11" s="48"/>
      <c r="D11" s="50">
        <f>D12+D14+D16</f>
        <v>556640</v>
      </c>
      <c r="E11" s="50">
        <f>E12+E14+E16</f>
        <v>388585.39</v>
      </c>
    </row>
    <row r="12" spans="1:10" ht="31.5" x14ac:dyDescent="0.25">
      <c r="A12" s="56" t="s">
        <v>266</v>
      </c>
      <c r="B12" s="69" t="s">
        <v>223</v>
      </c>
      <c r="C12" s="48">
        <v>200</v>
      </c>
      <c r="D12" s="50">
        <f>D13</f>
        <v>60000</v>
      </c>
      <c r="E12" s="50">
        <f>E13</f>
        <v>0</v>
      </c>
    </row>
    <row r="13" spans="1:10" ht="31.5" x14ac:dyDescent="0.25">
      <c r="A13" s="56" t="s">
        <v>267</v>
      </c>
      <c r="B13" s="69" t="s">
        <v>223</v>
      </c>
      <c r="C13" s="48">
        <v>240</v>
      </c>
      <c r="D13" s="50">
        <v>60000</v>
      </c>
      <c r="E13" s="50">
        <v>0</v>
      </c>
    </row>
    <row r="14" spans="1:10" x14ac:dyDescent="0.25">
      <c r="A14" s="39" t="s">
        <v>270</v>
      </c>
      <c r="B14" s="69" t="s">
        <v>223</v>
      </c>
      <c r="C14" s="48">
        <v>300</v>
      </c>
      <c r="D14" s="50">
        <f>D15</f>
        <v>10000</v>
      </c>
      <c r="E14" s="50">
        <f>E15</f>
        <v>5000</v>
      </c>
    </row>
    <row r="15" spans="1:10" ht="31.5" x14ac:dyDescent="0.25">
      <c r="A15" s="39" t="s">
        <v>282</v>
      </c>
      <c r="B15" s="69" t="s">
        <v>223</v>
      </c>
      <c r="C15" s="48">
        <v>320</v>
      </c>
      <c r="D15" s="50">
        <v>10000</v>
      </c>
      <c r="E15" s="50">
        <v>5000</v>
      </c>
    </row>
    <row r="16" spans="1:10" ht="31.5" x14ac:dyDescent="0.25">
      <c r="A16" s="39" t="s">
        <v>277</v>
      </c>
      <c r="B16" s="69" t="s">
        <v>223</v>
      </c>
      <c r="C16" s="48">
        <v>600</v>
      </c>
      <c r="D16" s="50">
        <f>D17</f>
        <v>486640</v>
      </c>
      <c r="E16" s="50">
        <f>E17</f>
        <v>383585.39</v>
      </c>
    </row>
    <row r="17" spans="1:5" ht="35.25" customHeight="1" x14ac:dyDescent="0.25">
      <c r="A17" s="39" t="s">
        <v>283</v>
      </c>
      <c r="B17" s="69" t="s">
        <v>223</v>
      </c>
      <c r="C17" s="48">
        <v>630</v>
      </c>
      <c r="D17" s="50">
        <v>486640</v>
      </c>
      <c r="E17" s="50">
        <v>383585.39</v>
      </c>
    </row>
    <row r="18" spans="1:5" ht="31.5" x14ac:dyDescent="0.25">
      <c r="A18" s="47" t="s">
        <v>409</v>
      </c>
      <c r="B18" s="69" t="s">
        <v>219</v>
      </c>
      <c r="C18" s="48"/>
      <c r="D18" s="50">
        <f>D19</f>
        <v>1157659</v>
      </c>
      <c r="E18" s="50">
        <f>E19</f>
        <v>829040.54</v>
      </c>
    </row>
    <row r="19" spans="1:5" x14ac:dyDescent="0.25">
      <c r="A19" s="47" t="s">
        <v>270</v>
      </c>
      <c r="B19" s="69" t="s">
        <v>219</v>
      </c>
      <c r="C19" s="48">
        <v>300</v>
      </c>
      <c r="D19" s="50">
        <f>D20</f>
        <v>1157659</v>
      </c>
      <c r="E19" s="50">
        <f>E20</f>
        <v>829040.54</v>
      </c>
    </row>
    <row r="20" spans="1:5" x14ac:dyDescent="0.25">
      <c r="A20" s="47" t="s">
        <v>279</v>
      </c>
      <c r="B20" s="69" t="s">
        <v>219</v>
      </c>
      <c r="C20" s="48">
        <v>310</v>
      </c>
      <c r="D20" s="50">
        <v>1157659</v>
      </c>
      <c r="E20" s="50">
        <v>829040.54</v>
      </c>
    </row>
    <row r="21" spans="1:5" ht="31.5" x14ac:dyDescent="0.25">
      <c r="A21" s="52" t="s">
        <v>290</v>
      </c>
      <c r="B21" s="71" t="s">
        <v>291</v>
      </c>
      <c r="C21" s="53"/>
      <c r="D21" s="54">
        <f>D22+D27+D30+D40</f>
        <v>20631434.41</v>
      </c>
      <c r="E21" s="54">
        <f>E22+E27+E30+E40</f>
        <v>14926215.970000001</v>
      </c>
    </row>
    <row r="22" spans="1:5" x14ac:dyDescent="0.25">
      <c r="A22" s="47" t="s">
        <v>410</v>
      </c>
      <c r="B22" s="48" t="s">
        <v>174</v>
      </c>
      <c r="C22" s="48"/>
      <c r="D22" s="50">
        <f>D23+D25</f>
        <v>16940938.43</v>
      </c>
      <c r="E22" s="50">
        <f>E23+E25</f>
        <v>12212019.370000001</v>
      </c>
    </row>
    <row r="23" spans="1:5" ht="47.25" x14ac:dyDescent="0.25">
      <c r="A23" s="56" t="s">
        <v>264</v>
      </c>
      <c r="B23" s="48" t="s">
        <v>174</v>
      </c>
      <c r="C23" s="48"/>
      <c r="D23" s="50">
        <f>D24</f>
        <v>15629538.43</v>
      </c>
      <c r="E23" s="50">
        <f>E24</f>
        <v>11562232.800000001</v>
      </c>
    </row>
    <row r="24" spans="1:5" x14ac:dyDescent="0.25">
      <c r="A24" s="56" t="s">
        <v>265</v>
      </c>
      <c r="B24" s="48" t="s">
        <v>174</v>
      </c>
      <c r="C24" s="48">
        <v>120</v>
      </c>
      <c r="D24" s="50">
        <v>15629538.43</v>
      </c>
      <c r="E24" s="50">
        <v>11562232.800000001</v>
      </c>
    </row>
    <row r="25" spans="1:5" ht="31.5" x14ac:dyDescent="0.25">
      <c r="A25" s="56" t="s">
        <v>266</v>
      </c>
      <c r="B25" s="48" t="s">
        <v>174</v>
      </c>
      <c r="C25" s="48">
        <v>200</v>
      </c>
      <c r="D25" s="50">
        <f>D26</f>
        <v>1311400</v>
      </c>
      <c r="E25" s="50">
        <f>E26</f>
        <v>649786.56999999995</v>
      </c>
    </row>
    <row r="26" spans="1:5" ht="31.5" x14ac:dyDescent="0.25">
      <c r="A26" s="56" t="s">
        <v>267</v>
      </c>
      <c r="B26" s="48" t="s">
        <v>174</v>
      </c>
      <c r="C26" s="48">
        <v>240</v>
      </c>
      <c r="D26" s="50">
        <v>1311400</v>
      </c>
      <c r="E26" s="50">
        <v>649786.56999999995</v>
      </c>
    </row>
    <row r="27" spans="1:5" ht="31.5" x14ac:dyDescent="0.25">
      <c r="A27" s="47" t="s">
        <v>411</v>
      </c>
      <c r="B27" s="48" t="s">
        <v>175</v>
      </c>
      <c r="C27" s="48"/>
      <c r="D27" s="50">
        <f>D28</f>
        <v>1159881</v>
      </c>
      <c r="E27" s="50">
        <f>E28</f>
        <v>834422.52</v>
      </c>
    </row>
    <row r="28" spans="1:5" ht="47.25" x14ac:dyDescent="0.25">
      <c r="A28" s="56" t="s">
        <v>264</v>
      </c>
      <c r="B28" s="55" t="s">
        <v>175</v>
      </c>
      <c r="C28" s="48">
        <v>100</v>
      </c>
      <c r="D28" s="50">
        <f>D29</f>
        <v>1159881</v>
      </c>
      <c r="E28" s="50">
        <f>E29</f>
        <v>834422.52</v>
      </c>
    </row>
    <row r="29" spans="1:5" x14ac:dyDescent="0.25">
      <c r="A29" s="56" t="s">
        <v>265</v>
      </c>
      <c r="B29" s="55" t="s">
        <v>175</v>
      </c>
      <c r="C29" s="48">
        <v>120</v>
      </c>
      <c r="D29" s="50">
        <v>1159881</v>
      </c>
      <c r="E29" s="50">
        <v>834422.52</v>
      </c>
    </row>
    <row r="30" spans="1:5" x14ac:dyDescent="0.25">
      <c r="A30" s="34" t="s">
        <v>275</v>
      </c>
      <c r="B30" s="38" t="s">
        <v>181</v>
      </c>
      <c r="C30" s="35"/>
      <c r="D30" s="36">
        <f>D31+D33+D35+D37</f>
        <v>1444182.98</v>
      </c>
      <c r="E30" s="36">
        <f>E31+E33+E35+E37</f>
        <v>1061450.68</v>
      </c>
    </row>
    <row r="31" spans="1:5" ht="47.25" x14ac:dyDescent="0.25">
      <c r="A31" s="39" t="s">
        <v>264</v>
      </c>
      <c r="B31" s="38" t="s">
        <v>181</v>
      </c>
      <c r="C31" s="35">
        <v>100</v>
      </c>
      <c r="D31" s="36">
        <f>D32</f>
        <v>400146</v>
      </c>
      <c r="E31" s="40">
        <f>E32</f>
        <v>249331.68</v>
      </c>
    </row>
    <row r="32" spans="1:5" x14ac:dyDescent="0.25">
      <c r="A32" s="72" t="s">
        <v>265</v>
      </c>
      <c r="B32" s="73" t="s">
        <v>181</v>
      </c>
      <c r="C32" s="74">
        <v>120</v>
      </c>
      <c r="D32" s="75">
        <v>400146</v>
      </c>
      <c r="E32" s="76">
        <v>249331.68</v>
      </c>
    </row>
    <row r="33" spans="1:5" ht="31.5" x14ac:dyDescent="0.25">
      <c r="A33" s="56" t="s">
        <v>266</v>
      </c>
      <c r="B33" s="55" t="s">
        <v>181</v>
      </c>
      <c r="C33" s="48">
        <v>200</v>
      </c>
      <c r="D33" s="50">
        <f>D34</f>
        <v>437500</v>
      </c>
      <c r="E33" s="50">
        <f>E34</f>
        <v>321433</v>
      </c>
    </row>
    <row r="34" spans="1:5" ht="31.5" x14ac:dyDescent="0.25">
      <c r="A34" s="56" t="s">
        <v>267</v>
      </c>
      <c r="B34" s="55" t="s">
        <v>181</v>
      </c>
      <c r="C34" s="48">
        <v>240</v>
      </c>
      <c r="D34" s="50">
        <v>437500</v>
      </c>
      <c r="E34" s="50">
        <v>321433</v>
      </c>
    </row>
    <row r="35" spans="1:5" x14ac:dyDescent="0.25">
      <c r="A35" s="56" t="s">
        <v>270</v>
      </c>
      <c r="B35" s="55" t="s">
        <v>181</v>
      </c>
      <c r="C35" s="48">
        <v>300</v>
      </c>
      <c r="D35" s="50">
        <f>D36</f>
        <v>67500</v>
      </c>
      <c r="E35" s="50">
        <f>E36</f>
        <v>14000</v>
      </c>
    </row>
    <row r="36" spans="1:5" x14ac:dyDescent="0.25">
      <c r="A36" s="56" t="s">
        <v>271</v>
      </c>
      <c r="B36" s="55" t="s">
        <v>181</v>
      </c>
      <c r="C36" s="48" t="s">
        <v>3</v>
      </c>
      <c r="D36" s="50">
        <v>67500</v>
      </c>
      <c r="E36" s="50">
        <v>14000</v>
      </c>
    </row>
    <row r="37" spans="1:5" x14ac:dyDescent="0.25">
      <c r="A37" s="56" t="s">
        <v>268</v>
      </c>
      <c r="B37" s="55" t="s">
        <v>181</v>
      </c>
      <c r="C37" s="48">
        <v>800</v>
      </c>
      <c r="D37" s="50">
        <f>D38+D39</f>
        <v>539036.98</v>
      </c>
      <c r="E37" s="50">
        <f>E38+E39</f>
        <v>476686</v>
      </c>
    </row>
    <row r="38" spans="1:5" x14ac:dyDescent="0.25">
      <c r="A38" s="56" t="s">
        <v>272</v>
      </c>
      <c r="B38" s="55" t="s">
        <v>181</v>
      </c>
      <c r="C38" s="48">
        <v>830</v>
      </c>
      <c r="D38" s="50">
        <v>489036.98</v>
      </c>
      <c r="E38" s="50">
        <v>430614</v>
      </c>
    </row>
    <row r="39" spans="1:5" x14ac:dyDescent="0.25">
      <c r="A39" s="56" t="s">
        <v>273</v>
      </c>
      <c r="B39" s="55" t="s">
        <v>181</v>
      </c>
      <c r="C39" s="48">
        <v>850</v>
      </c>
      <c r="D39" s="50">
        <v>50000</v>
      </c>
      <c r="E39" s="50">
        <v>46072</v>
      </c>
    </row>
    <row r="40" spans="1:5" x14ac:dyDescent="0.25">
      <c r="A40" s="47" t="s">
        <v>410</v>
      </c>
      <c r="B40" s="48" t="s">
        <v>172</v>
      </c>
      <c r="C40" s="48"/>
      <c r="D40" s="50">
        <f>D41+D43</f>
        <v>1086432</v>
      </c>
      <c r="E40" s="50">
        <f>E41+E43</f>
        <v>818323.4</v>
      </c>
    </row>
    <row r="41" spans="1:5" ht="47.25" x14ac:dyDescent="0.25">
      <c r="A41" s="56" t="s">
        <v>264</v>
      </c>
      <c r="B41" s="48" t="s">
        <v>172</v>
      </c>
      <c r="C41" s="48">
        <v>100</v>
      </c>
      <c r="D41" s="50">
        <f>D42</f>
        <v>1064432</v>
      </c>
      <c r="E41" s="50">
        <f>E42</f>
        <v>798323.4</v>
      </c>
    </row>
    <row r="42" spans="1:5" x14ac:dyDescent="0.25">
      <c r="A42" s="56" t="s">
        <v>265</v>
      </c>
      <c r="B42" s="48" t="s">
        <v>172</v>
      </c>
      <c r="C42" s="48">
        <v>120</v>
      </c>
      <c r="D42" s="50">
        <v>1064432</v>
      </c>
      <c r="E42" s="50">
        <v>798323.4</v>
      </c>
    </row>
    <row r="43" spans="1:5" ht="31.5" x14ac:dyDescent="0.25">
      <c r="A43" s="56" t="s">
        <v>266</v>
      </c>
      <c r="B43" s="48" t="s">
        <v>172</v>
      </c>
      <c r="C43" s="48">
        <v>200</v>
      </c>
      <c r="D43" s="49">
        <f>D44</f>
        <v>22000</v>
      </c>
      <c r="E43" s="49">
        <f>E44</f>
        <v>20000</v>
      </c>
    </row>
    <row r="44" spans="1:5" ht="31.5" x14ac:dyDescent="0.25">
      <c r="A44" s="56" t="s">
        <v>267</v>
      </c>
      <c r="B44" s="48" t="s">
        <v>172</v>
      </c>
      <c r="C44" s="48">
        <v>240</v>
      </c>
      <c r="D44" s="49">
        <v>22000</v>
      </c>
      <c r="E44" s="49">
        <v>20000</v>
      </c>
    </row>
    <row r="45" spans="1:5" ht="31.5" x14ac:dyDescent="0.25">
      <c r="A45" s="77" t="s">
        <v>292</v>
      </c>
      <c r="B45" s="71" t="s">
        <v>293</v>
      </c>
      <c r="C45" s="53"/>
      <c r="D45" s="78">
        <f>D46</f>
        <v>555000</v>
      </c>
      <c r="E45" s="78">
        <f>E46</f>
        <v>334114.67</v>
      </c>
    </row>
    <row r="46" spans="1:5" x14ac:dyDescent="0.25">
      <c r="A46" s="47" t="s">
        <v>412</v>
      </c>
      <c r="B46" s="48" t="s">
        <v>206</v>
      </c>
      <c r="C46" s="48"/>
      <c r="D46" s="50">
        <f t="shared" ref="D46:E47" si="0">D47</f>
        <v>555000</v>
      </c>
      <c r="E46" s="50">
        <f t="shared" si="0"/>
        <v>334114.67</v>
      </c>
    </row>
    <row r="47" spans="1:5" ht="31.5" x14ac:dyDescent="0.25">
      <c r="A47" s="56" t="s">
        <v>266</v>
      </c>
      <c r="B47" s="48" t="s">
        <v>206</v>
      </c>
      <c r="C47" s="48">
        <v>200</v>
      </c>
      <c r="D47" s="50">
        <f t="shared" si="0"/>
        <v>555000</v>
      </c>
      <c r="E47" s="50">
        <f t="shared" si="0"/>
        <v>334114.67</v>
      </c>
    </row>
    <row r="48" spans="1:5" ht="31.5" x14ac:dyDescent="0.25">
      <c r="A48" s="56" t="s">
        <v>267</v>
      </c>
      <c r="B48" s="48" t="s">
        <v>206</v>
      </c>
      <c r="C48" s="48">
        <v>240</v>
      </c>
      <c r="D48" s="49">
        <v>555000</v>
      </c>
      <c r="E48" s="49">
        <v>334114.67</v>
      </c>
    </row>
    <row r="49" spans="1:5" ht="31.5" x14ac:dyDescent="0.25">
      <c r="A49" s="77" t="s">
        <v>294</v>
      </c>
      <c r="B49" s="71" t="s">
        <v>295</v>
      </c>
      <c r="C49" s="53"/>
      <c r="D49" s="78">
        <f t="shared" ref="D49:E51" si="1">D50</f>
        <v>25000</v>
      </c>
      <c r="E49" s="78">
        <f t="shared" si="1"/>
        <v>0</v>
      </c>
    </row>
    <row r="50" spans="1:5" x14ac:dyDescent="0.25">
      <c r="A50" s="47" t="s">
        <v>413</v>
      </c>
      <c r="B50" s="69" t="s">
        <v>233</v>
      </c>
      <c r="C50" s="48" t="s">
        <v>167</v>
      </c>
      <c r="D50" s="50">
        <f t="shared" si="1"/>
        <v>25000</v>
      </c>
      <c r="E50" s="50">
        <f t="shared" si="1"/>
        <v>0</v>
      </c>
    </row>
    <row r="51" spans="1:5" ht="47.25" x14ac:dyDescent="0.25">
      <c r="A51" s="56" t="s">
        <v>264</v>
      </c>
      <c r="B51" s="69" t="s">
        <v>233</v>
      </c>
      <c r="C51" s="48">
        <v>100</v>
      </c>
      <c r="D51" s="49">
        <f t="shared" si="1"/>
        <v>25000</v>
      </c>
      <c r="E51" s="49">
        <f t="shared" si="1"/>
        <v>0</v>
      </c>
    </row>
    <row r="52" spans="1:5" x14ac:dyDescent="0.25">
      <c r="A52" s="56" t="s">
        <v>265</v>
      </c>
      <c r="B52" s="69" t="s">
        <v>233</v>
      </c>
      <c r="C52" s="48">
        <v>120</v>
      </c>
      <c r="D52" s="49">
        <v>25000</v>
      </c>
      <c r="E52" s="49"/>
    </row>
    <row r="53" spans="1:5" ht="31.5" x14ac:dyDescent="0.25">
      <c r="A53" s="77" t="s">
        <v>296</v>
      </c>
      <c r="B53" s="71" t="s">
        <v>297</v>
      </c>
      <c r="C53" s="53"/>
      <c r="D53" s="78">
        <f>D54+D57+D60+D65</f>
        <v>1027200</v>
      </c>
      <c r="E53" s="78">
        <f>E54+E57+E60+E65</f>
        <v>571382.96</v>
      </c>
    </row>
    <row r="54" spans="1:5" ht="63" x14ac:dyDescent="0.25">
      <c r="A54" s="47" t="s">
        <v>414</v>
      </c>
      <c r="B54" s="69" t="s">
        <v>188</v>
      </c>
      <c r="C54" s="48"/>
      <c r="D54" s="50">
        <f>D55</f>
        <v>50000</v>
      </c>
      <c r="E54" s="50">
        <f>E55</f>
        <v>0</v>
      </c>
    </row>
    <row r="55" spans="1:5" ht="31.5" x14ac:dyDescent="0.25">
      <c r="A55" s="56" t="s">
        <v>266</v>
      </c>
      <c r="B55" s="69" t="s">
        <v>188</v>
      </c>
      <c r="C55" s="48">
        <v>200</v>
      </c>
      <c r="D55" s="50">
        <f>D56</f>
        <v>50000</v>
      </c>
      <c r="E55" s="50">
        <f>E56</f>
        <v>0</v>
      </c>
    </row>
    <row r="56" spans="1:5" ht="31.5" x14ac:dyDescent="0.25">
      <c r="A56" s="56" t="s">
        <v>267</v>
      </c>
      <c r="B56" s="69" t="s">
        <v>188</v>
      </c>
      <c r="C56" s="48">
        <v>240</v>
      </c>
      <c r="D56" s="50">
        <v>50000</v>
      </c>
      <c r="E56" s="50">
        <v>0</v>
      </c>
    </row>
    <row r="57" spans="1:5" ht="31.5" x14ac:dyDescent="0.25">
      <c r="A57" s="47" t="s">
        <v>415</v>
      </c>
      <c r="B57" s="69" t="s">
        <v>190</v>
      </c>
      <c r="C57" s="48"/>
      <c r="D57" s="50">
        <f>D58</f>
        <v>90000</v>
      </c>
      <c r="E57" s="50">
        <v>0</v>
      </c>
    </row>
    <row r="58" spans="1:5" ht="31.5" x14ac:dyDescent="0.25">
      <c r="A58" s="56" t="s">
        <v>266</v>
      </c>
      <c r="B58" s="69" t="s">
        <v>190</v>
      </c>
      <c r="C58" s="48">
        <v>200</v>
      </c>
      <c r="D58" s="50">
        <f>D59</f>
        <v>90000</v>
      </c>
      <c r="E58" s="50"/>
    </row>
    <row r="59" spans="1:5" ht="31.5" x14ac:dyDescent="0.25">
      <c r="A59" s="56" t="s">
        <v>267</v>
      </c>
      <c r="B59" s="69" t="s">
        <v>190</v>
      </c>
      <c r="C59" s="48">
        <v>240</v>
      </c>
      <c r="D59" s="50">
        <v>90000</v>
      </c>
      <c r="E59" s="50">
        <v>0</v>
      </c>
    </row>
    <row r="60" spans="1:5" x14ac:dyDescent="0.25">
      <c r="A60" s="47" t="s">
        <v>416</v>
      </c>
      <c r="B60" s="69" t="s">
        <v>192</v>
      </c>
      <c r="C60" s="48"/>
      <c r="D60" s="50">
        <f>D61+D63</f>
        <v>537200</v>
      </c>
      <c r="E60" s="50">
        <f>E61+E63</f>
        <v>279812.09999999998</v>
      </c>
    </row>
    <row r="61" spans="1:5" ht="47.25" x14ac:dyDescent="0.25">
      <c r="A61" s="56" t="s">
        <v>264</v>
      </c>
      <c r="B61" s="69" t="s">
        <v>192</v>
      </c>
      <c r="C61" s="48">
        <v>100</v>
      </c>
      <c r="D61" s="50">
        <f>D62</f>
        <v>100000</v>
      </c>
      <c r="E61" s="50">
        <f>E62</f>
        <v>64000</v>
      </c>
    </row>
    <row r="62" spans="1:5" x14ac:dyDescent="0.25">
      <c r="A62" s="56" t="s">
        <v>265</v>
      </c>
      <c r="B62" s="69" t="s">
        <v>192</v>
      </c>
      <c r="C62" s="48">
        <v>120</v>
      </c>
      <c r="D62" s="50">
        <v>100000</v>
      </c>
      <c r="E62" s="50">
        <v>64000</v>
      </c>
    </row>
    <row r="63" spans="1:5" ht="31.5" x14ac:dyDescent="0.25">
      <c r="A63" s="56" t="s">
        <v>266</v>
      </c>
      <c r="B63" s="69"/>
      <c r="C63" s="48">
        <v>200</v>
      </c>
      <c r="D63" s="50">
        <f>D64</f>
        <v>437200</v>
      </c>
      <c r="E63" s="50">
        <f>E64</f>
        <v>215812.1</v>
      </c>
    </row>
    <row r="64" spans="1:5" ht="31.5" x14ac:dyDescent="0.25">
      <c r="A64" s="56" t="s">
        <v>267</v>
      </c>
      <c r="B64" s="69" t="s">
        <v>192</v>
      </c>
      <c r="C64" s="48">
        <v>240</v>
      </c>
      <c r="D64" s="50">
        <v>437200</v>
      </c>
      <c r="E64" s="50">
        <v>215812.1</v>
      </c>
    </row>
    <row r="65" spans="1:5" x14ac:dyDescent="0.25">
      <c r="A65" s="47" t="s">
        <v>417</v>
      </c>
      <c r="B65" s="69" t="s">
        <v>193</v>
      </c>
      <c r="C65" s="48"/>
      <c r="D65" s="50">
        <f>D66</f>
        <v>350000</v>
      </c>
      <c r="E65" s="50">
        <f>E66</f>
        <v>291570.86</v>
      </c>
    </row>
    <row r="66" spans="1:5" ht="31.5" x14ac:dyDescent="0.25">
      <c r="A66" s="56" t="s">
        <v>266</v>
      </c>
      <c r="B66" s="69"/>
      <c r="C66" s="48">
        <v>200</v>
      </c>
      <c r="D66" s="50">
        <f>D67</f>
        <v>350000</v>
      </c>
      <c r="E66" s="50">
        <f>E67</f>
        <v>291570.86</v>
      </c>
    </row>
    <row r="67" spans="1:5" ht="31.5" x14ac:dyDescent="0.25">
      <c r="A67" s="56" t="s">
        <v>267</v>
      </c>
      <c r="B67" s="69" t="s">
        <v>193</v>
      </c>
      <c r="C67" s="48">
        <v>240</v>
      </c>
      <c r="D67" s="50">
        <v>350000</v>
      </c>
      <c r="E67" s="50">
        <v>291570.86</v>
      </c>
    </row>
    <row r="68" spans="1:5" ht="31.5" x14ac:dyDescent="0.25">
      <c r="A68" s="79" t="s">
        <v>298</v>
      </c>
      <c r="B68" s="80" t="s">
        <v>299</v>
      </c>
      <c r="C68" s="81"/>
      <c r="D68" s="82">
        <f>D69+D76+D81</f>
        <v>19032723.760000002</v>
      </c>
      <c r="E68" s="82">
        <f>E69+E76+E81</f>
        <v>12772117.960000001</v>
      </c>
    </row>
    <row r="69" spans="1:5" ht="31.5" x14ac:dyDescent="0.25">
      <c r="A69" s="47" t="s">
        <v>303</v>
      </c>
      <c r="B69" s="69" t="s">
        <v>234</v>
      </c>
      <c r="C69" s="48"/>
      <c r="D69" s="50">
        <f>D70+D72+D74</f>
        <v>16784582</v>
      </c>
      <c r="E69" s="50">
        <f>E70+E72+E74</f>
        <v>11515937.430000002</v>
      </c>
    </row>
    <row r="70" spans="1:5" ht="47.25" x14ac:dyDescent="0.25">
      <c r="A70" s="56" t="s">
        <v>264</v>
      </c>
      <c r="B70" s="48" t="s">
        <v>234</v>
      </c>
      <c r="C70" s="48">
        <v>100</v>
      </c>
      <c r="D70" s="50">
        <f>D71</f>
        <v>13938576</v>
      </c>
      <c r="E70" s="50">
        <f>E71</f>
        <v>10087398.23</v>
      </c>
    </row>
    <row r="71" spans="1:5" x14ac:dyDescent="0.25">
      <c r="A71" s="56" t="s">
        <v>265</v>
      </c>
      <c r="B71" s="48" t="s">
        <v>234</v>
      </c>
      <c r="C71" s="48">
        <v>120</v>
      </c>
      <c r="D71" s="50">
        <v>13938576</v>
      </c>
      <c r="E71" s="50">
        <v>10087398.23</v>
      </c>
    </row>
    <row r="72" spans="1:5" ht="31.5" x14ac:dyDescent="0.25">
      <c r="A72" s="56" t="s">
        <v>266</v>
      </c>
      <c r="B72" s="48" t="s">
        <v>234</v>
      </c>
      <c r="C72" s="48">
        <v>200</v>
      </c>
      <c r="D72" s="50">
        <f>D73</f>
        <v>2845971.37</v>
      </c>
      <c r="E72" s="50">
        <f>E73</f>
        <v>1428504.57</v>
      </c>
    </row>
    <row r="73" spans="1:5" ht="31.5" x14ac:dyDescent="0.25">
      <c r="A73" s="56" t="s">
        <v>267</v>
      </c>
      <c r="B73" s="48" t="s">
        <v>234</v>
      </c>
      <c r="C73" s="48">
        <v>240</v>
      </c>
      <c r="D73" s="50">
        <v>2845971.37</v>
      </c>
      <c r="E73" s="50">
        <v>1428504.57</v>
      </c>
    </row>
    <row r="74" spans="1:5" x14ac:dyDescent="0.25">
      <c r="A74" s="56" t="s">
        <v>268</v>
      </c>
      <c r="B74" s="48" t="s">
        <v>234</v>
      </c>
      <c r="C74" s="48">
        <v>800</v>
      </c>
      <c r="D74" s="50">
        <f>D75</f>
        <v>34.630000000000003</v>
      </c>
      <c r="E74" s="50">
        <f>E75</f>
        <v>34.630000000000003</v>
      </c>
    </row>
    <row r="75" spans="1:5" x14ac:dyDescent="0.25">
      <c r="A75" s="56" t="s">
        <v>273</v>
      </c>
      <c r="B75" s="48" t="s">
        <v>234</v>
      </c>
      <c r="C75" s="48">
        <v>850</v>
      </c>
      <c r="D75" s="50">
        <v>34.630000000000003</v>
      </c>
      <c r="E75" s="50">
        <v>34.630000000000003</v>
      </c>
    </row>
    <row r="76" spans="1:5" ht="31.5" x14ac:dyDescent="0.25">
      <c r="A76" s="47" t="s">
        <v>302</v>
      </c>
      <c r="B76" s="48" t="s">
        <v>235</v>
      </c>
      <c r="C76" s="48"/>
      <c r="D76" s="50">
        <f>D77+D79</f>
        <v>1703841.76</v>
      </c>
      <c r="E76" s="50">
        <f>E77+E79</f>
        <v>896880.53</v>
      </c>
    </row>
    <row r="77" spans="1:5" ht="47.25" x14ac:dyDescent="0.25">
      <c r="A77" s="56" t="s">
        <v>264</v>
      </c>
      <c r="B77" s="48" t="s">
        <v>235</v>
      </c>
      <c r="C77" s="48">
        <v>100</v>
      </c>
      <c r="D77" s="50">
        <f>D78</f>
        <v>638721.76</v>
      </c>
      <c r="E77" s="50">
        <f>E78</f>
        <v>329386.78000000003</v>
      </c>
    </row>
    <row r="78" spans="1:5" x14ac:dyDescent="0.25">
      <c r="A78" s="56" t="s">
        <v>265</v>
      </c>
      <c r="B78" s="48" t="s">
        <v>235</v>
      </c>
      <c r="C78" s="48">
        <v>120</v>
      </c>
      <c r="D78" s="50">
        <v>638721.76</v>
      </c>
      <c r="E78" s="50">
        <v>329386.78000000003</v>
      </c>
    </row>
    <row r="79" spans="1:5" ht="31.5" x14ac:dyDescent="0.25">
      <c r="A79" s="56" t="s">
        <v>266</v>
      </c>
      <c r="B79" s="48" t="s">
        <v>235</v>
      </c>
      <c r="C79" s="48">
        <v>200</v>
      </c>
      <c r="D79" s="50">
        <f>D80</f>
        <v>1065120</v>
      </c>
      <c r="E79" s="50">
        <f>E80</f>
        <v>567493.75</v>
      </c>
    </row>
    <row r="80" spans="1:5" ht="31.5" x14ac:dyDescent="0.25">
      <c r="A80" s="56" t="s">
        <v>267</v>
      </c>
      <c r="B80" s="48" t="s">
        <v>235</v>
      </c>
      <c r="C80" s="48">
        <v>240</v>
      </c>
      <c r="D80" s="50">
        <v>1065120</v>
      </c>
      <c r="E80" s="50">
        <v>567493.75</v>
      </c>
    </row>
    <row r="81" spans="1:5" x14ac:dyDescent="0.25">
      <c r="A81" s="47" t="s">
        <v>304</v>
      </c>
      <c r="B81" s="48" t="s">
        <v>236</v>
      </c>
      <c r="C81" s="48"/>
      <c r="D81" s="50">
        <f>D82</f>
        <v>544300</v>
      </c>
      <c r="E81" s="50">
        <f>E82</f>
        <v>359300</v>
      </c>
    </row>
    <row r="82" spans="1:5" ht="31.5" x14ac:dyDescent="0.25">
      <c r="A82" s="56" t="s">
        <v>266</v>
      </c>
      <c r="B82" s="48" t="s">
        <v>236</v>
      </c>
      <c r="C82" s="48">
        <v>200</v>
      </c>
      <c r="D82" s="50">
        <f>D83</f>
        <v>544300</v>
      </c>
      <c r="E82" s="50">
        <f>E83</f>
        <v>359300</v>
      </c>
    </row>
    <row r="83" spans="1:5" ht="31.5" x14ac:dyDescent="0.25">
      <c r="A83" s="56" t="s">
        <v>267</v>
      </c>
      <c r="B83" s="48" t="s">
        <v>236</v>
      </c>
      <c r="C83" s="48">
        <v>240</v>
      </c>
      <c r="D83" s="50">
        <v>544300</v>
      </c>
      <c r="E83" s="50">
        <v>359300</v>
      </c>
    </row>
    <row r="84" spans="1:5" ht="31.5" x14ac:dyDescent="0.25">
      <c r="A84" s="52" t="s">
        <v>300</v>
      </c>
      <c r="B84" s="71" t="s">
        <v>301</v>
      </c>
      <c r="C84" s="53"/>
      <c r="D84" s="54">
        <f t="shared" ref="D84:E86" si="2">D85</f>
        <v>9197901.4000000004</v>
      </c>
      <c r="E84" s="54">
        <f t="shared" si="2"/>
        <v>6265810.9299999997</v>
      </c>
    </row>
    <row r="85" spans="1:5" x14ac:dyDescent="0.25">
      <c r="A85" s="47" t="s">
        <v>305</v>
      </c>
      <c r="B85" s="69" t="s">
        <v>226</v>
      </c>
      <c r="C85" s="48" t="s">
        <v>167</v>
      </c>
      <c r="D85" s="50">
        <f t="shared" si="2"/>
        <v>9197901.4000000004</v>
      </c>
      <c r="E85" s="50">
        <f t="shared" si="2"/>
        <v>6265810.9299999997</v>
      </c>
    </row>
    <row r="86" spans="1:5" ht="31.5" x14ac:dyDescent="0.25">
      <c r="A86" s="39" t="s">
        <v>277</v>
      </c>
      <c r="B86" s="69" t="s">
        <v>226</v>
      </c>
      <c r="C86" s="48">
        <v>600</v>
      </c>
      <c r="D86" s="50">
        <f t="shared" si="2"/>
        <v>9197901.4000000004</v>
      </c>
      <c r="E86" s="50">
        <f t="shared" si="2"/>
        <v>6265810.9299999997</v>
      </c>
    </row>
    <row r="87" spans="1:5" x14ac:dyDescent="0.25">
      <c r="A87" s="39" t="s">
        <v>284</v>
      </c>
      <c r="B87" s="69" t="s">
        <v>226</v>
      </c>
      <c r="C87" s="48">
        <v>620</v>
      </c>
      <c r="D87" s="50">
        <v>9197901.4000000004</v>
      </c>
      <c r="E87" s="50">
        <v>6265810.9299999997</v>
      </c>
    </row>
    <row r="88" spans="1:5" s="83" customFormat="1" ht="31.5" x14ac:dyDescent="0.25">
      <c r="A88" s="52" t="s">
        <v>306</v>
      </c>
      <c r="B88" s="71" t="s">
        <v>307</v>
      </c>
      <c r="C88" s="53"/>
      <c r="D88" s="54">
        <f>D89+D92+D95+D98</f>
        <v>7753302.8500000015</v>
      </c>
      <c r="E88" s="54">
        <f>E89+E92+E95+E98</f>
        <v>764924.50000000012</v>
      </c>
    </row>
    <row r="89" spans="1:5" ht="31.5" x14ac:dyDescent="0.25">
      <c r="A89" s="47" t="s">
        <v>418</v>
      </c>
      <c r="B89" s="69" t="s">
        <v>196</v>
      </c>
      <c r="C89" s="48"/>
      <c r="D89" s="50">
        <f>D90</f>
        <v>6661894.1900000004</v>
      </c>
      <c r="E89" s="50">
        <f>E90</f>
        <v>0</v>
      </c>
    </row>
    <row r="90" spans="1:5" ht="31.5" x14ac:dyDescent="0.25">
      <c r="A90" s="56" t="s">
        <v>266</v>
      </c>
      <c r="B90" s="69" t="s">
        <v>196</v>
      </c>
      <c r="C90" s="48">
        <v>200</v>
      </c>
      <c r="D90" s="50">
        <f>D91</f>
        <v>6661894.1900000004</v>
      </c>
      <c r="E90" s="50">
        <f>E91</f>
        <v>0</v>
      </c>
    </row>
    <row r="91" spans="1:5" ht="31.5" x14ac:dyDescent="0.25">
      <c r="A91" s="56" t="s">
        <v>267</v>
      </c>
      <c r="B91" s="69" t="s">
        <v>196</v>
      </c>
      <c r="C91" s="48">
        <v>240</v>
      </c>
      <c r="D91" s="50">
        <v>6661894.1900000004</v>
      </c>
      <c r="E91" s="50">
        <v>0</v>
      </c>
    </row>
    <row r="92" spans="1:5" ht="31.5" x14ac:dyDescent="0.25">
      <c r="A92" s="47" t="s">
        <v>419</v>
      </c>
      <c r="B92" s="69" t="s">
        <v>197</v>
      </c>
      <c r="C92" s="48"/>
      <c r="D92" s="50">
        <f>D93</f>
        <v>394519.78</v>
      </c>
      <c r="E92" s="50">
        <f>E93</f>
        <v>394519.78</v>
      </c>
    </row>
    <row r="93" spans="1:5" ht="31.5" x14ac:dyDescent="0.25">
      <c r="A93" s="56" t="s">
        <v>266</v>
      </c>
      <c r="B93" s="69" t="s">
        <v>197</v>
      </c>
      <c r="C93" s="48">
        <v>200</v>
      </c>
      <c r="D93" s="50">
        <f>D94</f>
        <v>394519.78</v>
      </c>
      <c r="E93" s="50">
        <f>E94</f>
        <v>394519.78</v>
      </c>
    </row>
    <row r="94" spans="1:5" ht="31.5" x14ac:dyDescent="0.25">
      <c r="A94" s="56" t="s">
        <v>267</v>
      </c>
      <c r="B94" s="69" t="s">
        <v>197</v>
      </c>
      <c r="C94" s="48">
        <v>240</v>
      </c>
      <c r="D94" s="50">
        <v>394519.78</v>
      </c>
      <c r="E94" s="50">
        <v>394519.78</v>
      </c>
    </row>
    <row r="95" spans="1:5" ht="31.5" x14ac:dyDescent="0.25">
      <c r="A95" s="47" t="s">
        <v>420</v>
      </c>
      <c r="B95" s="69" t="s">
        <v>198</v>
      </c>
      <c r="C95" s="48"/>
      <c r="D95" s="50">
        <f>D96</f>
        <v>403511.94</v>
      </c>
      <c r="E95" s="50">
        <f>E96</f>
        <v>199382.81</v>
      </c>
    </row>
    <row r="96" spans="1:5" ht="31.5" x14ac:dyDescent="0.25">
      <c r="A96" s="56" t="s">
        <v>266</v>
      </c>
      <c r="B96" s="69" t="s">
        <v>198</v>
      </c>
      <c r="C96" s="48">
        <v>200</v>
      </c>
      <c r="D96" s="50">
        <f>D97</f>
        <v>403511.94</v>
      </c>
      <c r="E96" s="50">
        <f>E97</f>
        <v>199382.81</v>
      </c>
    </row>
    <row r="97" spans="1:5" ht="31.5" x14ac:dyDescent="0.25">
      <c r="A97" s="56" t="s">
        <v>267</v>
      </c>
      <c r="B97" s="69" t="s">
        <v>198</v>
      </c>
      <c r="C97" s="48">
        <v>240</v>
      </c>
      <c r="D97" s="50">
        <v>403511.94</v>
      </c>
      <c r="E97" s="50">
        <v>199382.81</v>
      </c>
    </row>
    <row r="98" spans="1:5" ht="31.5" x14ac:dyDescent="0.25">
      <c r="A98" s="47" t="s">
        <v>421</v>
      </c>
      <c r="B98" s="69" t="s">
        <v>199</v>
      </c>
      <c r="C98" s="48"/>
      <c r="D98" s="50">
        <f>D99</f>
        <v>293376.94</v>
      </c>
      <c r="E98" s="50">
        <f>E99</f>
        <v>171021.91</v>
      </c>
    </row>
    <row r="99" spans="1:5" ht="31.5" x14ac:dyDescent="0.25">
      <c r="A99" s="56" t="s">
        <v>266</v>
      </c>
      <c r="B99" s="69" t="s">
        <v>199</v>
      </c>
      <c r="C99" s="48">
        <v>200</v>
      </c>
      <c r="D99" s="50">
        <f>D100</f>
        <v>293376.94</v>
      </c>
      <c r="E99" s="50">
        <f>E100</f>
        <v>171021.91</v>
      </c>
    </row>
    <row r="100" spans="1:5" ht="31.5" x14ac:dyDescent="0.25">
      <c r="A100" s="56" t="s">
        <v>267</v>
      </c>
      <c r="B100" s="69" t="s">
        <v>199</v>
      </c>
      <c r="C100" s="48">
        <v>240</v>
      </c>
      <c r="D100" s="50">
        <v>293376.94</v>
      </c>
      <c r="E100" s="50">
        <v>171021.91</v>
      </c>
    </row>
    <row r="101" spans="1:5" ht="31.5" x14ac:dyDescent="0.25">
      <c r="A101" s="52" t="s">
        <v>308</v>
      </c>
      <c r="B101" s="80" t="s">
        <v>309</v>
      </c>
      <c r="C101" s="53"/>
      <c r="D101" s="54">
        <f>D102+D105</f>
        <v>3028307.28</v>
      </c>
      <c r="E101" s="54">
        <f>E102+E105</f>
        <v>2932266.42</v>
      </c>
    </row>
    <row r="102" spans="1:5" ht="31.5" x14ac:dyDescent="0.25">
      <c r="A102" s="47" t="s">
        <v>422</v>
      </c>
      <c r="B102" s="69" t="s">
        <v>208</v>
      </c>
      <c r="C102" s="48"/>
      <c r="D102" s="50">
        <f>D103</f>
        <v>75000</v>
      </c>
      <c r="E102" s="50">
        <f>E103</f>
        <v>0</v>
      </c>
    </row>
    <row r="103" spans="1:5" ht="31.5" x14ac:dyDescent="0.25">
      <c r="A103" s="56" t="s">
        <v>266</v>
      </c>
      <c r="B103" s="69" t="s">
        <v>208</v>
      </c>
      <c r="C103" s="48">
        <v>200</v>
      </c>
      <c r="D103" s="50">
        <f>D104</f>
        <v>75000</v>
      </c>
      <c r="E103" s="50">
        <f>E104</f>
        <v>0</v>
      </c>
    </row>
    <row r="104" spans="1:5" ht="31.5" x14ac:dyDescent="0.25">
      <c r="A104" s="56" t="s">
        <v>267</v>
      </c>
      <c r="B104" s="69" t="s">
        <v>208</v>
      </c>
      <c r="C104" s="48">
        <v>240</v>
      </c>
      <c r="D104" s="50">
        <v>75000</v>
      </c>
      <c r="E104" s="50">
        <v>0</v>
      </c>
    </row>
    <row r="105" spans="1:5" ht="114.75" customHeight="1" x14ac:dyDescent="0.25">
      <c r="A105" s="47" t="s">
        <v>423</v>
      </c>
      <c r="B105" s="69" t="s">
        <v>209</v>
      </c>
      <c r="C105" s="48"/>
      <c r="D105" s="50">
        <f>D106</f>
        <v>2953307.28</v>
      </c>
      <c r="E105" s="50">
        <f>E106</f>
        <v>2932266.42</v>
      </c>
    </row>
    <row r="106" spans="1:5" ht="31.5" x14ac:dyDescent="0.25">
      <c r="A106" s="56" t="s">
        <v>266</v>
      </c>
      <c r="B106" s="69" t="s">
        <v>209</v>
      </c>
      <c r="C106" s="48">
        <v>200</v>
      </c>
      <c r="D106" s="50">
        <f>D107</f>
        <v>2953307.28</v>
      </c>
      <c r="E106" s="50">
        <f>E107</f>
        <v>2932266.42</v>
      </c>
    </row>
    <row r="107" spans="1:5" ht="31.5" x14ac:dyDescent="0.25">
      <c r="A107" s="56" t="s">
        <v>267</v>
      </c>
      <c r="B107" s="69" t="s">
        <v>209</v>
      </c>
      <c r="C107" s="48">
        <v>240</v>
      </c>
      <c r="D107" s="50">
        <v>2953307.28</v>
      </c>
      <c r="E107" s="50">
        <v>2932266.42</v>
      </c>
    </row>
    <row r="108" spans="1:5" s="83" customFormat="1" ht="31.5" x14ac:dyDescent="0.25">
      <c r="A108" s="77" t="s">
        <v>313</v>
      </c>
      <c r="B108" s="80" t="s">
        <v>310</v>
      </c>
      <c r="C108" s="53"/>
      <c r="D108" s="54">
        <f t="shared" ref="D108:E110" si="3">D109</f>
        <v>5487634.46</v>
      </c>
      <c r="E108" s="54">
        <f t="shared" si="3"/>
        <v>5487634.46</v>
      </c>
    </row>
    <row r="109" spans="1:5" x14ac:dyDescent="0.25">
      <c r="A109" s="47" t="s">
        <v>424</v>
      </c>
      <c r="B109" s="69" t="s">
        <v>211</v>
      </c>
      <c r="C109" s="48"/>
      <c r="D109" s="50">
        <f t="shared" si="3"/>
        <v>5487634.46</v>
      </c>
      <c r="E109" s="50">
        <f t="shared" si="3"/>
        <v>5487634.46</v>
      </c>
    </row>
    <row r="110" spans="1:5" ht="31.5" x14ac:dyDescent="0.25">
      <c r="A110" s="56" t="s">
        <v>266</v>
      </c>
      <c r="B110" s="69" t="s">
        <v>211</v>
      </c>
      <c r="C110" s="48">
        <v>200</v>
      </c>
      <c r="D110" s="50">
        <f t="shared" si="3"/>
        <v>5487634.46</v>
      </c>
      <c r="E110" s="50">
        <f t="shared" si="3"/>
        <v>5487634.46</v>
      </c>
    </row>
    <row r="111" spans="1:5" ht="31.5" x14ac:dyDescent="0.25">
      <c r="A111" s="56" t="s">
        <v>267</v>
      </c>
      <c r="B111" s="69" t="s">
        <v>211</v>
      </c>
      <c r="C111" s="48">
        <v>240</v>
      </c>
      <c r="D111" s="50">
        <v>5487634.46</v>
      </c>
      <c r="E111" s="50">
        <v>5487634.46</v>
      </c>
    </row>
    <row r="112" spans="1:5" ht="31.5" x14ac:dyDescent="0.25">
      <c r="A112" s="77" t="s">
        <v>312</v>
      </c>
      <c r="B112" s="71" t="s">
        <v>311</v>
      </c>
      <c r="C112" s="48"/>
      <c r="D112" s="54">
        <f>D113+D116</f>
        <v>405000</v>
      </c>
      <c r="E112" s="54">
        <f>E113+E116</f>
        <v>27000</v>
      </c>
    </row>
    <row r="113" spans="1:5" x14ac:dyDescent="0.25">
      <c r="A113" s="47" t="s">
        <v>425</v>
      </c>
      <c r="B113" s="69" t="s">
        <v>201</v>
      </c>
      <c r="C113" s="48"/>
      <c r="D113" s="50">
        <f>D114</f>
        <v>305000</v>
      </c>
      <c r="E113" s="50">
        <f>E114</f>
        <v>0</v>
      </c>
    </row>
    <row r="114" spans="1:5" ht="31.5" x14ac:dyDescent="0.25">
      <c r="A114" s="56" t="s">
        <v>266</v>
      </c>
      <c r="B114" s="69" t="s">
        <v>201</v>
      </c>
      <c r="C114" s="48">
        <v>200</v>
      </c>
      <c r="D114" s="50">
        <f>D115</f>
        <v>305000</v>
      </c>
      <c r="E114" s="50">
        <f>E115</f>
        <v>0</v>
      </c>
    </row>
    <row r="115" spans="1:5" ht="31.5" x14ac:dyDescent="0.25">
      <c r="A115" s="56" t="s">
        <v>267</v>
      </c>
      <c r="B115" s="69" t="s">
        <v>201</v>
      </c>
      <c r="C115" s="48">
        <v>240</v>
      </c>
      <c r="D115" s="50">
        <v>305000</v>
      </c>
      <c r="E115" s="50">
        <v>0</v>
      </c>
    </row>
    <row r="116" spans="1:5" s="13" customFormat="1" x14ac:dyDescent="0.25">
      <c r="A116" s="47" t="s">
        <v>426</v>
      </c>
      <c r="B116" s="69" t="s">
        <v>202</v>
      </c>
      <c r="C116" s="48"/>
      <c r="D116" s="50">
        <f>D117</f>
        <v>100000</v>
      </c>
      <c r="E116" s="50">
        <f>E117</f>
        <v>27000</v>
      </c>
    </row>
    <row r="117" spans="1:5" s="13" customFormat="1" ht="31.5" x14ac:dyDescent="0.25">
      <c r="A117" s="56" t="s">
        <v>266</v>
      </c>
      <c r="B117" s="69" t="s">
        <v>202</v>
      </c>
      <c r="C117" s="48">
        <v>200</v>
      </c>
      <c r="D117" s="50">
        <f>D118</f>
        <v>100000</v>
      </c>
      <c r="E117" s="50">
        <f>E118</f>
        <v>27000</v>
      </c>
    </row>
    <row r="118" spans="1:5" s="13" customFormat="1" ht="31.5" x14ac:dyDescent="0.25">
      <c r="A118" s="56" t="s">
        <v>267</v>
      </c>
      <c r="B118" s="69" t="s">
        <v>202</v>
      </c>
      <c r="C118" s="48">
        <v>240</v>
      </c>
      <c r="D118" s="50">
        <v>100000</v>
      </c>
      <c r="E118" s="50">
        <v>27000</v>
      </c>
    </row>
    <row r="119" spans="1:5" s="13" customFormat="1" ht="31.5" x14ac:dyDescent="0.25">
      <c r="A119" s="52" t="s">
        <v>315</v>
      </c>
      <c r="B119" s="71" t="s">
        <v>314</v>
      </c>
      <c r="C119" s="53"/>
      <c r="D119" s="54">
        <f t="shared" ref="D119:E121" si="4">D120</f>
        <v>100000</v>
      </c>
      <c r="E119" s="54">
        <f t="shared" si="4"/>
        <v>55200</v>
      </c>
    </row>
    <row r="120" spans="1:5" s="13" customFormat="1" x14ac:dyDescent="0.25">
      <c r="A120" s="47" t="s">
        <v>416</v>
      </c>
      <c r="B120" s="69" t="s">
        <v>216</v>
      </c>
      <c r="C120" s="48"/>
      <c r="D120" s="50">
        <f t="shared" si="4"/>
        <v>100000</v>
      </c>
      <c r="E120" s="50">
        <f t="shared" si="4"/>
        <v>55200</v>
      </c>
    </row>
    <row r="121" spans="1:5" s="13" customFormat="1" ht="31.5" x14ac:dyDescent="0.25">
      <c r="A121" s="56" t="s">
        <v>266</v>
      </c>
      <c r="B121" s="69" t="s">
        <v>216</v>
      </c>
      <c r="C121" s="48">
        <v>200</v>
      </c>
      <c r="D121" s="50">
        <f t="shared" si="4"/>
        <v>100000</v>
      </c>
      <c r="E121" s="50">
        <f t="shared" si="4"/>
        <v>55200</v>
      </c>
    </row>
    <row r="122" spans="1:5" s="13" customFormat="1" ht="31.5" x14ac:dyDescent="0.25">
      <c r="A122" s="56" t="s">
        <v>267</v>
      </c>
      <c r="B122" s="69" t="s">
        <v>216</v>
      </c>
      <c r="C122" s="48">
        <v>240</v>
      </c>
      <c r="D122" s="50">
        <v>100000</v>
      </c>
      <c r="E122" s="50">
        <v>55200</v>
      </c>
    </row>
    <row r="123" spans="1:5" s="84" customFormat="1" x14ac:dyDescent="0.25">
      <c r="A123" s="52" t="s">
        <v>317</v>
      </c>
      <c r="B123" s="71" t="s">
        <v>316</v>
      </c>
      <c r="C123" s="53"/>
      <c r="D123" s="54">
        <f>D124</f>
        <v>6216784</v>
      </c>
      <c r="E123" s="54">
        <f>E124</f>
        <v>5181231.34</v>
      </c>
    </row>
    <row r="124" spans="1:5" s="13" customFormat="1" ht="36.75" customHeight="1" x14ac:dyDescent="0.25">
      <c r="A124" s="47" t="s">
        <v>427</v>
      </c>
      <c r="B124" s="69" t="s">
        <v>182</v>
      </c>
      <c r="C124" s="48" t="s">
        <v>167</v>
      </c>
      <c r="D124" s="50">
        <f>D125+D128</f>
        <v>6216784</v>
      </c>
      <c r="E124" s="50">
        <f>E125+E128</f>
        <v>5181231.34</v>
      </c>
    </row>
    <row r="125" spans="1:5" s="13" customFormat="1" ht="48" customHeight="1" x14ac:dyDescent="0.25">
      <c r="A125" s="39" t="s">
        <v>264</v>
      </c>
      <c r="B125" s="69" t="s">
        <v>182</v>
      </c>
      <c r="C125" s="48">
        <v>100</v>
      </c>
      <c r="D125" s="36">
        <f>D126+D127</f>
        <v>5966784</v>
      </c>
      <c r="E125" s="36">
        <f>E126+E127</f>
        <v>5165731.34</v>
      </c>
    </row>
    <row r="126" spans="1:5" s="13" customFormat="1" x14ac:dyDescent="0.25">
      <c r="A126" s="39" t="s">
        <v>274</v>
      </c>
      <c r="B126" s="69" t="s">
        <v>182</v>
      </c>
      <c r="C126" s="48">
        <v>110</v>
      </c>
      <c r="D126" s="36">
        <v>70000</v>
      </c>
      <c r="E126" s="40"/>
    </row>
    <row r="127" spans="1:5" s="13" customFormat="1" ht="16.5" customHeight="1" x14ac:dyDescent="0.25">
      <c r="A127" s="39" t="s">
        <v>265</v>
      </c>
      <c r="B127" s="69" t="s">
        <v>182</v>
      </c>
      <c r="C127" s="48">
        <v>120</v>
      </c>
      <c r="D127" s="36">
        <v>5896784</v>
      </c>
      <c r="E127" s="40">
        <v>5165731.34</v>
      </c>
    </row>
    <row r="128" spans="1:5" s="13" customFormat="1" ht="31.5" x14ac:dyDescent="0.25">
      <c r="A128" s="56" t="s">
        <v>266</v>
      </c>
      <c r="B128" s="69" t="s">
        <v>182</v>
      </c>
      <c r="C128" s="48">
        <v>200</v>
      </c>
      <c r="D128" s="50">
        <f>D129</f>
        <v>250000</v>
      </c>
      <c r="E128" s="50">
        <f>E129</f>
        <v>15500</v>
      </c>
    </row>
    <row r="129" spans="1:9" s="13" customFormat="1" ht="31.5" x14ac:dyDescent="0.25">
      <c r="A129" s="56" t="s">
        <v>267</v>
      </c>
      <c r="B129" s="69" t="s">
        <v>182</v>
      </c>
      <c r="C129" s="48">
        <v>240</v>
      </c>
      <c r="D129" s="50">
        <v>250000</v>
      </c>
      <c r="E129" s="50">
        <v>15500</v>
      </c>
    </row>
    <row r="130" spans="1:9" s="13" customFormat="1" ht="31.5" x14ac:dyDescent="0.25">
      <c r="A130" s="77" t="s">
        <v>319</v>
      </c>
      <c r="B130" s="71" t="s">
        <v>318</v>
      </c>
      <c r="C130" s="53"/>
      <c r="D130" s="54">
        <f>D131+D134+D137+D143</f>
        <v>18045518.48</v>
      </c>
      <c r="E130" s="54">
        <f>E131+E134+E137+E143</f>
        <v>16987403.859999999</v>
      </c>
    </row>
    <row r="131" spans="1:9" s="13" customFormat="1" ht="31.5" x14ac:dyDescent="0.25">
      <c r="A131" s="47" t="s">
        <v>428</v>
      </c>
      <c r="B131" s="69" t="s">
        <v>183</v>
      </c>
      <c r="C131" s="48"/>
      <c r="D131" s="50">
        <f>D132</f>
        <v>609336</v>
      </c>
      <c r="E131" s="50">
        <f>E132</f>
        <v>406224</v>
      </c>
    </row>
    <row r="132" spans="1:9" s="13" customFormat="1" ht="47.25" x14ac:dyDescent="0.25">
      <c r="A132" s="39" t="s">
        <v>264</v>
      </c>
      <c r="B132" s="69" t="s">
        <v>183</v>
      </c>
      <c r="C132" s="55">
        <v>100</v>
      </c>
      <c r="D132" s="27">
        <f>D133</f>
        <v>609336</v>
      </c>
      <c r="E132" s="27">
        <f>E133</f>
        <v>406224</v>
      </c>
    </row>
    <row r="133" spans="1:9" s="13" customFormat="1" x14ac:dyDescent="0.25">
      <c r="A133" s="39" t="s">
        <v>265</v>
      </c>
      <c r="B133" s="69" t="s">
        <v>183</v>
      </c>
      <c r="C133" s="55">
        <v>120</v>
      </c>
      <c r="D133" s="27">
        <v>609336</v>
      </c>
      <c r="E133" s="27">
        <v>406224</v>
      </c>
    </row>
    <row r="134" spans="1:9" s="13" customFormat="1" x14ac:dyDescent="0.25">
      <c r="A134" s="47" t="s">
        <v>429</v>
      </c>
      <c r="B134" s="69" t="s">
        <v>179</v>
      </c>
      <c r="C134" s="55"/>
      <c r="D134" s="27">
        <f>D135</f>
        <v>200000</v>
      </c>
      <c r="E134" s="27">
        <f>E135</f>
        <v>0</v>
      </c>
    </row>
    <row r="135" spans="1:9" s="13" customFormat="1" x14ac:dyDescent="0.25">
      <c r="A135" s="47" t="s">
        <v>268</v>
      </c>
      <c r="B135" s="69" t="s">
        <v>179</v>
      </c>
      <c r="C135" s="55">
        <v>800</v>
      </c>
      <c r="D135" s="27">
        <f>D136</f>
        <v>200000</v>
      </c>
      <c r="E135" s="27">
        <f>E136</f>
        <v>0</v>
      </c>
    </row>
    <row r="136" spans="1:9" s="13" customFormat="1" ht="16.5" customHeight="1" x14ac:dyDescent="0.25">
      <c r="A136" s="47" t="s">
        <v>269</v>
      </c>
      <c r="B136" s="69" t="s">
        <v>179</v>
      </c>
      <c r="C136" s="55" t="s">
        <v>2</v>
      </c>
      <c r="D136" s="27">
        <v>200000</v>
      </c>
      <c r="E136" s="27">
        <v>0</v>
      </c>
    </row>
    <row r="137" spans="1:9" s="13" customFormat="1" ht="31.5" x14ac:dyDescent="0.25">
      <c r="A137" s="47" t="s">
        <v>430</v>
      </c>
      <c r="B137" s="69" t="s">
        <v>203</v>
      </c>
      <c r="C137" s="55"/>
      <c r="D137" s="27">
        <f>D138+D140</f>
        <v>13893786</v>
      </c>
      <c r="E137" s="27">
        <f>E138+E140</f>
        <v>13343888.199999999</v>
      </c>
    </row>
    <row r="138" spans="1:9" s="13" customFormat="1" ht="31.5" x14ac:dyDescent="0.25">
      <c r="A138" s="56" t="s">
        <v>266</v>
      </c>
      <c r="B138" s="69" t="s">
        <v>203</v>
      </c>
      <c r="C138" s="55">
        <v>200</v>
      </c>
      <c r="D138" s="27">
        <f>D139</f>
        <v>809400</v>
      </c>
      <c r="E138" s="27">
        <f>E139</f>
        <v>259502.2</v>
      </c>
      <c r="F138" s="22"/>
      <c r="G138" s="22"/>
      <c r="H138" s="22"/>
      <c r="I138" s="22"/>
    </row>
    <row r="139" spans="1:9" s="13" customFormat="1" ht="31.5" x14ac:dyDescent="0.25">
      <c r="A139" s="56" t="s">
        <v>267</v>
      </c>
      <c r="B139" s="69" t="s">
        <v>203</v>
      </c>
      <c r="C139" s="55">
        <v>240</v>
      </c>
      <c r="D139" s="27">
        <v>809400</v>
      </c>
      <c r="E139" s="27">
        <v>259502.2</v>
      </c>
      <c r="F139" s="22"/>
      <c r="G139" s="22"/>
      <c r="H139" s="22"/>
      <c r="I139" s="22"/>
    </row>
    <row r="140" spans="1:9" s="13" customFormat="1" x14ac:dyDescent="0.25">
      <c r="A140" s="47" t="s">
        <v>268</v>
      </c>
      <c r="B140" s="69" t="s">
        <v>203</v>
      </c>
      <c r="C140" s="55">
        <v>800</v>
      </c>
      <c r="D140" s="27">
        <f>D141+D142</f>
        <v>13084386</v>
      </c>
      <c r="E140" s="27">
        <f>E141+E142</f>
        <v>13084386</v>
      </c>
      <c r="F140" s="22"/>
      <c r="G140" s="22"/>
      <c r="H140" s="22"/>
      <c r="I140" s="22"/>
    </row>
    <row r="141" spans="1:9" s="13" customFormat="1" ht="47.25" x14ac:dyDescent="0.25">
      <c r="A141" s="85" t="s">
        <v>276</v>
      </c>
      <c r="B141" s="69" t="s">
        <v>203</v>
      </c>
      <c r="C141" s="55">
        <v>810</v>
      </c>
      <c r="D141" s="27">
        <v>12500000</v>
      </c>
      <c r="E141" s="27">
        <v>12500000</v>
      </c>
      <c r="F141" s="22"/>
      <c r="G141" s="22"/>
      <c r="H141" s="22"/>
      <c r="I141" s="22"/>
    </row>
    <row r="142" spans="1:9" s="13" customFormat="1" ht="16.5" customHeight="1" x14ac:dyDescent="0.25">
      <c r="A142" s="39" t="s">
        <v>272</v>
      </c>
      <c r="B142" s="69" t="s">
        <v>203</v>
      </c>
      <c r="C142" s="48">
        <v>830</v>
      </c>
      <c r="D142" s="50">
        <v>584386</v>
      </c>
      <c r="E142" s="50">
        <v>584386</v>
      </c>
      <c r="F142" s="22"/>
      <c r="G142" s="22"/>
      <c r="H142" s="22"/>
      <c r="I142" s="22"/>
    </row>
    <row r="143" spans="1:9" s="13" customFormat="1" x14ac:dyDescent="0.25">
      <c r="A143" s="47" t="s">
        <v>431</v>
      </c>
      <c r="B143" s="69" t="s">
        <v>212</v>
      </c>
      <c r="C143" s="48"/>
      <c r="D143" s="50">
        <f>D144</f>
        <v>3342396.48</v>
      </c>
      <c r="E143" s="50">
        <f>E144</f>
        <v>3237291.66</v>
      </c>
    </row>
    <row r="144" spans="1:9" s="13" customFormat="1" ht="31.5" x14ac:dyDescent="0.25">
      <c r="A144" s="56" t="s">
        <v>266</v>
      </c>
      <c r="B144" s="69" t="s">
        <v>212</v>
      </c>
      <c r="C144" s="48">
        <v>200</v>
      </c>
      <c r="D144" s="50">
        <f>D145</f>
        <v>3342396.48</v>
      </c>
      <c r="E144" s="50">
        <f>E145</f>
        <v>3237291.66</v>
      </c>
    </row>
    <row r="145" spans="1:5" s="13" customFormat="1" ht="31.5" x14ac:dyDescent="0.25">
      <c r="A145" s="56" t="s">
        <v>267</v>
      </c>
      <c r="B145" s="69" t="s">
        <v>212</v>
      </c>
      <c r="C145" s="48">
        <v>240</v>
      </c>
      <c r="D145" s="50">
        <v>3342396.48</v>
      </c>
      <c r="E145" s="50">
        <v>3237291.66</v>
      </c>
    </row>
    <row r="146" spans="1:5" s="13" customFormat="1" x14ac:dyDescent="0.25">
      <c r="A146" s="32" t="s">
        <v>432</v>
      </c>
      <c r="B146" s="80" t="s">
        <v>322</v>
      </c>
      <c r="C146" s="53"/>
      <c r="D146" s="54">
        <f t="shared" ref="D146:E148" si="5">D147</f>
        <v>83712</v>
      </c>
      <c r="E146" s="54">
        <f t="shared" si="5"/>
        <v>83712</v>
      </c>
    </row>
    <row r="147" spans="1:5" s="13" customFormat="1" ht="31.5" x14ac:dyDescent="0.25">
      <c r="A147" s="47" t="s">
        <v>433</v>
      </c>
      <c r="B147" s="69" t="s">
        <v>229</v>
      </c>
      <c r="C147" s="48" t="s">
        <v>167</v>
      </c>
      <c r="D147" s="50">
        <f t="shared" si="5"/>
        <v>83712</v>
      </c>
      <c r="E147" s="50">
        <f t="shared" si="5"/>
        <v>83712</v>
      </c>
    </row>
    <row r="148" spans="1:5" s="13" customFormat="1" x14ac:dyDescent="0.25">
      <c r="A148" s="31" t="s">
        <v>280</v>
      </c>
      <c r="B148" s="69" t="s">
        <v>229</v>
      </c>
      <c r="C148" s="48">
        <v>500</v>
      </c>
      <c r="D148" s="50">
        <f t="shared" si="5"/>
        <v>83712</v>
      </c>
      <c r="E148" s="50">
        <f t="shared" si="5"/>
        <v>83712</v>
      </c>
    </row>
    <row r="149" spans="1:5" s="13" customFormat="1" ht="31.5" x14ac:dyDescent="0.25">
      <c r="A149" s="34" t="s">
        <v>434</v>
      </c>
      <c r="B149" s="69" t="s">
        <v>229</v>
      </c>
      <c r="C149" s="48" t="s">
        <v>6</v>
      </c>
      <c r="D149" s="50">
        <v>83712</v>
      </c>
      <c r="E149" s="50">
        <v>83712</v>
      </c>
    </row>
    <row r="150" spans="1:5" s="13" customFormat="1" ht="31.5" x14ac:dyDescent="0.25">
      <c r="A150" s="77" t="s">
        <v>320</v>
      </c>
      <c r="B150" s="71" t="s">
        <v>321</v>
      </c>
      <c r="C150" s="48"/>
      <c r="D150" s="54">
        <f>D151+D156</f>
        <v>18677021.07</v>
      </c>
      <c r="E150" s="54">
        <f>E151</f>
        <v>13731922.24</v>
      </c>
    </row>
    <row r="151" spans="1:5" s="13" customFormat="1" x14ac:dyDescent="0.25">
      <c r="A151" s="47" t="s">
        <v>416</v>
      </c>
      <c r="B151" s="69" t="s">
        <v>213</v>
      </c>
      <c r="C151" s="48"/>
      <c r="D151" s="50">
        <f>D152+D154</f>
        <v>18543704.370000001</v>
      </c>
      <c r="E151" s="50">
        <f>E152+E154</f>
        <v>13731922.24</v>
      </c>
    </row>
    <row r="152" spans="1:5" s="13" customFormat="1" ht="31.5" x14ac:dyDescent="0.25">
      <c r="A152" s="56" t="s">
        <v>266</v>
      </c>
      <c r="B152" s="69" t="s">
        <v>213</v>
      </c>
      <c r="C152" s="48">
        <v>200</v>
      </c>
      <c r="D152" s="50">
        <f>D153</f>
        <v>5158979.4000000004</v>
      </c>
      <c r="E152" s="50">
        <f>E153</f>
        <v>2049393</v>
      </c>
    </row>
    <row r="153" spans="1:5" s="13" customFormat="1" ht="31.5" x14ac:dyDescent="0.25">
      <c r="A153" s="56" t="s">
        <v>267</v>
      </c>
      <c r="B153" s="69" t="s">
        <v>213</v>
      </c>
      <c r="C153" s="48">
        <v>240</v>
      </c>
      <c r="D153" s="50">
        <v>5158979.4000000004</v>
      </c>
      <c r="E153" s="50">
        <v>2049393</v>
      </c>
    </row>
    <row r="154" spans="1:5" s="13" customFormat="1" ht="31.5" x14ac:dyDescent="0.25">
      <c r="A154" s="39" t="s">
        <v>277</v>
      </c>
      <c r="B154" s="69" t="s">
        <v>213</v>
      </c>
      <c r="C154" s="48">
        <v>600</v>
      </c>
      <c r="D154" s="50">
        <f>D155</f>
        <v>13384724.970000001</v>
      </c>
      <c r="E154" s="50">
        <f>E155</f>
        <v>11682529.24</v>
      </c>
    </row>
    <row r="155" spans="1:5" s="13" customFormat="1" x14ac:dyDescent="0.25">
      <c r="A155" s="39" t="s">
        <v>278</v>
      </c>
      <c r="B155" s="69" t="s">
        <v>213</v>
      </c>
      <c r="C155" s="48">
        <v>611</v>
      </c>
      <c r="D155" s="50">
        <v>13384724.970000001</v>
      </c>
      <c r="E155" s="50">
        <v>11682529.24</v>
      </c>
    </row>
    <row r="156" spans="1:5" s="13" customFormat="1" x14ac:dyDescent="0.25">
      <c r="A156" s="39" t="s">
        <v>327</v>
      </c>
      <c r="B156" s="69" t="s">
        <v>326</v>
      </c>
      <c r="C156" s="48"/>
      <c r="D156" s="50">
        <f>D157</f>
        <v>133316.70000000001</v>
      </c>
      <c r="E156" s="50">
        <f>E157</f>
        <v>0</v>
      </c>
    </row>
    <row r="157" spans="1:5" s="13" customFormat="1" ht="31.5" x14ac:dyDescent="0.25">
      <c r="A157" s="56" t="s">
        <v>266</v>
      </c>
      <c r="B157" s="69" t="s">
        <v>326</v>
      </c>
      <c r="C157" s="48">
        <v>200</v>
      </c>
      <c r="D157" s="50">
        <f>D158</f>
        <v>133316.70000000001</v>
      </c>
      <c r="E157" s="50">
        <f>E158</f>
        <v>0</v>
      </c>
    </row>
    <row r="158" spans="1:5" s="13" customFormat="1" ht="31.5" x14ac:dyDescent="0.25">
      <c r="A158" s="56" t="s">
        <v>267</v>
      </c>
      <c r="B158" s="69" t="s">
        <v>326</v>
      </c>
      <c r="C158" s="48">
        <v>240</v>
      </c>
      <c r="D158" s="50">
        <v>133316.70000000001</v>
      </c>
      <c r="E158" s="50"/>
    </row>
    <row r="159" spans="1:5" s="13" customFormat="1" x14ac:dyDescent="0.25">
      <c r="A159" s="32" t="s">
        <v>435</v>
      </c>
      <c r="B159" s="71" t="s">
        <v>323</v>
      </c>
      <c r="C159" s="53"/>
      <c r="D159" s="54">
        <f>D160</f>
        <v>100000</v>
      </c>
      <c r="E159" s="54">
        <f>E160</f>
        <v>21545.5</v>
      </c>
    </row>
    <row r="160" spans="1:5" s="13" customFormat="1" ht="31.5" x14ac:dyDescent="0.25">
      <c r="A160" s="56" t="s">
        <v>267</v>
      </c>
      <c r="B160" s="69" t="s">
        <v>231</v>
      </c>
      <c r="C160" s="48">
        <v>200</v>
      </c>
      <c r="D160" s="50">
        <f>D161</f>
        <v>100000</v>
      </c>
      <c r="E160" s="50">
        <f>E161</f>
        <v>21545.5</v>
      </c>
    </row>
    <row r="161" spans="1:5" s="13" customFormat="1" ht="31.5" x14ac:dyDescent="0.25">
      <c r="A161" s="39" t="s">
        <v>277</v>
      </c>
      <c r="B161" s="69" t="s">
        <v>231</v>
      </c>
      <c r="C161" s="48">
        <v>240</v>
      </c>
      <c r="D161" s="50">
        <v>100000</v>
      </c>
      <c r="E161" s="50">
        <v>21545.5</v>
      </c>
    </row>
    <row r="162" spans="1:5" s="13" customFormat="1" ht="18.75" customHeight="1" x14ac:dyDescent="0.25">
      <c r="A162" s="32" t="s">
        <v>324</v>
      </c>
      <c r="B162" s="71" t="s">
        <v>325</v>
      </c>
      <c r="C162" s="53"/>
      <c r="D162" s="54">
        <f>D163</f>
        <v>1377660</v>
      </c>
      <c r="E162" s="54">
        <f>E163</f>
        <v>1034785.51</v>
      </c>
    </row>
    <row r="163" spans="1:5" s="13" customFormat="1" ht="31.5" x14ac:dyDescent="0.25">
      <c r="A163" s="47" t="s">
        <v>436</v>
      </c>
      <c r="B163" s="69" t="s">
        <v>185</v>
      </c>
      <c r="C163" s="48"/>
      <c r="D163" s="50">
        <f>D164+D166</f>
        <v>1377660</v>
      </c>
      <c r="E163" s="50">
        <f>E164+E166</f>
        <v>1034785.51</v>
      </c>
    </row>
    <row r="164" spans="1:5" s="13" customFormat="1" ht="47.25" x14ac:dyDescent="0.25">
      <c r="A164" s="56" t="s">
        <v>264</v>
      </c>
      <c r="B164" s="69" t="s">
        <v>185</v>
      </c>
      <c r="C164" s="48">
        <v>100</v>
      </c>
      <c r="D164" s="50">
        <f>D165</f>
        <v>1346340</v>
      </c>
      <c r="E164" s="50">
        <f>E165</f>
        <v>1029394.43</v>
      </c>
    </row>
    <row r="165" spans="1:5" s="13" customFormat="1" x14ac:dyDescent="0.25">
      <c r="A165" s="56" t="s">
        <v>265</v>
      </c>
      <c r="B165" s="69" t="s">
        <v>185</v>
      </c>
      <c r="C165" s="48">
        <v>120</v>
      </c>
      <c r="D165" s="50">
        <v>1346340</v>
      </c>
      <c r="E165" s="50">
        <v>1029394.43</v>
      </c>
    </row>
    <row r="166" spans="1:5" s="13" customFormat="1" ht="31.5" x14ac:dyDescent="0.25">
      <c r="A166" s="56" t="s">
        <v>267</v>
      </c>
      <c r="B166" s="69" t="s">
        <v>185</v>
      </c>
      <c r="C166" s="48">
        <v>200</v>
      </c>
      <c r="D166" s="50">
        <f>D167</f>
        <v>31320</v>
      </c>
      <c r="E166" s="50">
        <f>E167</f>
        <v>5391.08</v>
      </c>
    </row>
    <row r="167" spans="1:5" s="13" customFormat="1" ht="31.5" x14ac:dyDescent="0.25">
      <c r="A167" s="39" t="s">
        <v>277</v>
      </c>
      <c r="B167" s="69" t="s">
        <v>185</v>
      </c>
      <c r="C167" s="48">
        <v>240</v>
      </c>
      <c r="D167" s="50">
        <v>31320</v>
      </c>
      <c r="E167" s="50">
        <v>5391.08</v>
      </c>
    </row>
  </sheetData>
  <mergeCells count="8">
    <mergeCell ref="G1:J1"/>
    <mergeCell ref="B1:E1"/>
    <mergeCell ref="A2:E2"/>
    <mergeCell ref="E4:E5"/>
    <mergeCell ref="D4:D5"/>
    <mergeCell ref="A4:A5"/>
    <mergeCell ref="B4:B5"/>
    <mergeCell ref="C4:C5"/>
  </mergeCells>
  <pageMargins left="0.59055118110236227" right="0.39370078740157483" top="0.39370078740157483" bottom="0.39370078740157483" header="0" footer="0"/>
  <pageSetup paperSize="9" scale="6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"/>
  <sheetViews>
    <sheetView workbookViewId="0">
      <selection activeCell="A3" sqref="A3:D3"/>
    </sheetView>
  </sheetViews>
  <sheetFormatPr defaultRowHeight="15.75" x14ac:dyDescent="0.25"/>
  <cols>
    <col min="1" max="1" width="5.7109375" style="14" customWidth="1"/>
    <col min="2" max="2" width="117.42578125" style="14" customWidth="1"/>
    <col min="3" max="4" width="20.7109375" style="14" customWidth="1"/>
    <col min="5" max="255" width="9.140625" style="14"/>
    <col min="256" max="256" width="5.7109375" style="14" customWidth="1"/>
    <col min="257" max="257" width="83.42578125" style="14" customWidth="1"/>
    <col min="258" max="258" width="15.5703125" style="14" customWidth="1"/>
    <col min="259" max="259" width="16.85546875" style="14" customWidth="1"/>
    <col min="260" max="511" width="9.140625" style="14"/>
    <col min="512" max="512" width="5.7109375" style="14" customWidth="1"/>
    <col min="513" max="513" width="83.42578125" style="14" customWidth="1"/>
    <col min="514" max="514" width="15.5703125" style="14" customWidth="1"/>
    <col min="515" max="515" width="16.85546875" style="14" customWidth="1"/>
    <col min="516" max="767" width="9.140625" style="14"/>
    <col min="768" max="768" width="5.7109375" style="14" customWidth="1"/>
    <col min="769" max="769" width="83.42578125" style="14" customWidth="1"/>
    <col min="770" max="770" width="15.5703125" style="14" customWidth="1"/>
    <col min="771" max="771" width="16.85546875" style="14" customWidth="1"/>
    <col min="772" max="1023" width="9.140625" style="14"/>
    <col min="1024" max="1024" width="5.7109375" style="14" customWidth="1"/>
    <col min="1025" max="1025" width="83.42578125" style="14" customWidth="1"/>
    <col min="1026" max="1026" width="15.5703125" style="14" customWidth="1"/>
    <col min="1027" max="1027" width="16.85546875" style="14" customWidth="1"/>
    <col min="1028" max="1279" width="9.140625" style="14"/>
    <col min="1280" max="1280" width="5.7109375" style="14" customWidth="1"/>
    <col min="1281" max="1281" width="83.42578125" style="14" customWidth="1"/>
    <col min="1282" max="1282" width="15.5703125" style="14" customWidth="1"/>
    <col min="1283" max="1283" width="16.85546875" style="14" customWidth="1"/>
    <col min="1284" max="1535" width="9.140625" style="14"/>
    <col min="1536" max="1536" width="5.7109375" style="14" customWidth="1"/>
    <col min="1537" max="1537" width="83.42578125" style="14" customWidth="1"/>
    <col min="1538" max="1538" width="15.5703125" style="14" customWidth="1"/>
    <col min="1539" max="1539" width="16.85546875" style="14" customWidth="1"/>
    <col min="1540" max="1791" width="9.140625" style="14"/>
    <col min="1792" max="1792" width="5.7109375" style="14" customWidth="1"/>
    <col min="1793" max="1793" width="83.42578125" style="14" customWidth="1"/>
    <col min="1794" max="1794" width="15.5703125" style="14" customWidth="1"/>
    <col min="1795" max="1795" width="16.85546875" style="14" customWidth="1"/>
    <col min="1796" max="2047" width="9.140625" style="14"/>
    <col min="2048" max="2048" width="5.7109375" style="14" customWidth="1"/>
    <col min="2049" max="2049" width="83.42578125" style="14" customWidth="1"/>
    <col min="2050" max="2050" width="15.5703125" style="14" customWidth="1"/>
    <col min="2051" max="2051" width="16.85546875" style="14" customWidth="1"/>
    <col min="2052" max="2303" width="9.140625" style="14"/>
    <col min="2304" max="2304" width="5.7109375" style="14" customWidth="1"/>
    <col min="2305" max="2305" width="83.42578125" style="14" customWidth="1"/>
    <col min="2306" max="2306" width="15.5703125" style="14" customWidth="1"/>
    <col min="2307" max="2307" width="16.85546875" style="14" customWidth="1"/>
    <col min="2308" max="2559" width="9.140625" style="14"/>
    <col min="2560" max="2560" width="5.7109375" style="14" customWidth="1"/>
    <col min="2561" max="2561" width="83.42578125" style="14" customWidth="1"/>
    <col min="2562" max="2562" width="15.5703125" style="14" customWidth="1"/>
    <col min="2563" max="2563" width="16.85546875" style="14" customWidth="1"/>
    <col min="2564" max="2815" width="9.140625" style="14"/>
    <col min="2816" max="2816" width="5.7109375" style="14" customWidth="1"/>
    <col min="2817" max="2817" width="83.42578125" style="14" customWidth="1"/>
    <col min="2818" max="2818" width="15.5703125" style="14" customWidth="1"/>
    <col min="2819" max="2819" width="16.85546875" style="14" customWidth="1"/>
    <col min="2820" max="3071" width="9.140625" style="14"/>
    <col min="3072" max="3072" width="5.7109375" style="14" customWidth="1"/>
    <col min="3073" max="3073" width="83.42578125" style="14" customWidth="1"/>
    <col min="3074" max="3074" width="15.5703125" style="14" customWidth="1"/>
    <col min="3075" max="3075" width="16.85546875" style="14" customWidth="1"/>
    <col min="3076" max="3327" width="9.140625" style="14"/>
    <col min="3328" max="3328" width="5.7109375" style="14" customWidth="1"/>
    <col min="3329" max="3329" width="83.42578125" style="14" customWidth="1"/>
    <col min="3330" max="3330" width="15.5703125" style="14" customWidth="1"/>
    <col min="3331" max="3331" width="16.85546875" style="14" customWidth="1"/>
    <col min="3332" max="3583" width="9.140625" style="14"/>
    <col min="3584" max="3584" width="5.7109375" style="14" customWidth="1"/>
    <col min="3585" max="3585" width="83.42578125" style="14" customWidth="1"/>
    <col min="3586" max="3586" width="15.5703125" style="14" customWidth="1"/>
    <col min="3587" max="3587" width="16.85546875" style="14" customWidth="1"/>
    <col min="3588" max="3839" width="9.140625" style="14"/>
    <col min="3840" max="3840" width="5.7109375" style="14" customWidth="1"/>
    <col min="3841" max="3841" width="83.42578125" style="14" customWidth="1"/>
    <col min="3842" max="3842" width="15.5703125" style="14" customWidth="1"/>
    <col min="3843" max="3843" width="16.85546875" style="14" customWidth="1"/>
    <col min="3844" max="4095" width="9.140625" style="14"/>
    <col min="4096" max="4096" width="5.7109375" style="14" customWidth="1"/>
    <col min="4097" max="4097" width="83.42578125" style="14" customWidth="1"/>
    <col min="4098" max="4098" width="15.5703125" style="14" customWidth="1"/>
    <col min="4099" max="4099" width="16.85546875" style="14" customWidth="1"/>
    <col min="4100" max="4351" width="9.140625" style="14"/>
    <col min="4352" max="4352" width="5.7109375" style="14" customWidth="1"/>
    <col min="4353" max="4353" width="83.42578125" style="14" customWidth="1"/>
    <col min="4354" max="4354" width="15.5703125" style="14" customWidth="1"/>
    <col min="4355" max="4355" width="16.85546875" style="14" customWidth="1"/>
    <col min="4356" max="4607" width="9.140625" style="14"/>
    <col min="4608" max="4608" width="5.7109375" style="14" customWidth="1"/>
    <col min="4609" max="4609" width="83.42578125" style="14" customWidth="1"/>
    <col min="4610" max="4610" width="15.5703125" style="14" customWidth="1"/>
    <col min="4611" max="4611" width="16.85546875" style="14" customWidth="1"/>
    <col min="4612" max="4863" width="9.140625" style="14"/>
    <col min="4864" max="4864" width="5.7109375" style="14" customWidth="1"/>
    <col min="4865" max="4865" width="83.42578125" style="14" customWidth="1"/>
    <col min="4866" max="4866" width="15.5703125" style="14" customWidth="1"/>
    <col min="4867" max="4867" width="16.85546875" style="14" customWidth="1"/>
    <col min="4868" max="5119" width="9.140625" style="14"/>
    <col min="5120" max="5120" width="5.7109375" style="14" customWidth="1"/>
    <col min="5121" max="5121" width="83.42578125" style="14" customWidth="1"/>
    <col min="5122" max="5122" width="15.5703125" style="14" customWidth="1"/>
    <col min="5123" max="5123" width="16.85546875" style="14" customWidth="1"/>
    <col min="5124" max="5375" width="9.140625" style="14"/>
    <col min="5376" max="5376" width="5.7109375" style="14" customWidth="1"/>
    <col min="5377" max="5377" width="83.42578125" style="14" customWidth="1"/>
    <col min="5378" max="5378" width="15.5703125" style="14" customWidth="1"/>
    <col min="5379" max="5379" width="16.85546875" style="14" customWidth="1"/>
    <col min="5380" max="5631" width="9.140625" style="14"/>
    <col min="5632" max="5632" width="5.7109375" style="14" customWidth="1"/>
    <col min="5633" max="5633" width="83.42578125" style="14" customWidth="1"/>
    <col min="5634" max="5634" width="15.5703125" style="14" customWidth="1"/>
    <col min="5635" max="5635" width="16.85546875" style="14" customWidth="1"/>
    <col min="5636" max="5887" width="9.140625" style="14"/>
    <col min="5888" max="5888" width="5.7109375" style="14" customWidth="1"/>
    <col min="5889" max="5889" width="83.42578125" style="14" customWidth="1"/>
    <col min="5890" max="5890" width="15.5703125" style="14" customWidth="1"/>
    <col min="5891" max="5891" width="16.85546875" style="14" customWidth="1"/>
    <col min="5892" max="6143" width="9.140625" style="14"/>
    <col min="6144" max="6144" width="5.7109375" style="14" customWidth="1"/>
    <col min="6145" max="6145" width="83.42578125" style="14" customWidth="1"/>
    <col min="6146" max="6146" width="15.5703125" style="14" customWidth="1"/>
    <col min="6147" max="6147" width="16.85546875" style="14" customWidth="1"/>
    <col min="6148" max="6399" width="9.140625" style="14"/>
    <col min="6400" max="6400" width="5.7109375" style="14" customWidth="1"/>
    <col min="6401" max="6401" width="83.42578125" style="14" customWidth="1"/>
    <col min="6402" max="6402" width="15.5703125" style="14" customWidth="1"/>
    <col min="6403" max="6403" width="16.85546875" style="14" customWidth="1"/>
    <col min="6404" max="6655" width="9.140625" style="14"/>
    <col min="6656" max="6656" width="5.7109375" style="14" customWidth="1"/>
    <col min="6657" max="6657" width="83.42578125" style="14" customWidth="1"/>
    <col min="6658" max="6658" width="15.5703125" style="14" customWidth="1"/>
    <col min="6659" max="6659" width="16.85546875" style="14" customWidth="1"/>
    <col min="6660" max="6911" width="9.140625" style="14"/>
    <col min="6912" max="6912" width="5.7109375" style="14" customWidth="1"/>
    <col min="6913" max="6913" width="83.42578125" style="14" customWidth="1"/>
    <col min="6914" max="6914" width="15.5703125" style="14" customWidth="1"/>
    <col min="6915" max="6915" width="16.85546875" style="14" customWidth="1"/>
    <col min="6916" max="7167" width="9.140625" style="14"/>
    <col min="7168" max="7168" width="5.7109375" style="14" customWidth="1"/>
    <col min="7169" max="7169" width="83.42578125" style="14" customWidth="1"/>
    <col min="7170" max="7170" width="15.5703125" style="14" customWidth="1"/>
    <col min="7171" max="7171" width="16.85546875" style="14" customWidth="1"/>
    <col min="7172" max="7423" width="9.140625" style="14"/>
    <col min="7424" max="7424" width="5.7109375" style="14" customWidth="1"/>
    <col min="7425" max="7425" width="83.42578125" style="14" customWidth="1"/>
    <col min="7426" max="7426" width="15.5703125" style="14" customWidth="1"/>
    <col min="7427" max="7427" width="16.85546875" style="14" customWidth="1"/>
    <col min="7428" max="7679" width="9.140625" style="14"/>
    <col min="7680" max="7680" width="5.7109375" style="14" customWidth="1"/>
    <col min="7681" max="7681" width="83.42578125" style="14" customWidth="1"/>
    <col min="7682" max="7682" width="15.5703125" style="14" customWidth="1"/>
    <col min="7683" max="7683" width="16.85546875" style="14" customWidth="1"/>
    <col min="7684" max="7935" width="9.140625" style="14"/>
    <col min="7936" max="7936" width="5.7109375" style="14" customWidth="1"/>
    <col min="7937" max="7937" width="83.42578125" style="14" customWidth="1"/>
    <col min="7938" max="7938" width="15.5703125" style="14" customWidth="1"/>
    <col min="7939" max="7939" width="16.85546875" style="14" customWidth="1"/>
    <col min="7940" max="8191" width="9.140625" style="14"/>
    <col min="8192" max="8192" width="5.7109375" style="14" customWidth="1"/>
    <col min="8193" max="8193" width="83.42578125" style="14" customWidth="1"/>
    <col min="8194" max="8194" width="15.5703125" style="14" customWidth="1"/>
    <col min="8195" max="8195" width="16.85546875" style="14" customWidth="1"/>
    <col min="8196" max="8447" width="9.140625" style="14"/>
    <col min="8448" max="8448" width="5.7109375" style="14" customWidth="1"/>
    <col min="8449" max="8449" width="83.42578125" style="14" customWidth="1"/>
    <col min="8450" max="8450" width="15.5703125" style="14" customWidth="1"/>
    <col min="8451" max="8451" width="16.85546875" style="14" customWidth="1"/>
    <col min="8452" max="8703" width="9.140625" style="14"/>
    <col min="8704" max="8704" width="5.7109375" style="14" customWidth="1"/>
    <col min="8705" max="8705" width="83.42578125" style="14" customWidth="1"/>
    <col min="8706" max="8706" width="15.5703125" style="14" customWidth="1"/>
    <col min="8707" max="8707" width="16.85546875" style="14" customWidth="1"/>
    <col min="8708" max="8959" width="9.140625" style="14"/>
    <col min="8960" max="8960" width="5.7109375" style="14" customWidth="1"/>
    <col min="8961" max="8961" width="83.42578125" style="14" customWidth="1"/>
    <col min="8962" max="8962" width="15.5703125" style="14" customWidth="1"/>
    <col min="8963" max="8963" width="16.85546875" style="14" customWidth="1"/>
    <col min="8964" max="9215" width="9.140625" style="14"/>
    <col min="9216" max="9216" width="5.7109375" style="14" customWidth="1"/>
    <col min="9217" max="9217" width="83.42578125" style="14" customWidth="1"/>
    <col min="9218" max="9218" width="15.5703125" style="14" customWidth="1"/>
    <col min="9219" max="9219" width="16.85546875" style="14" customWidth="1"/>
    <col min="9220" max="9471" width="9.140625" style="14"/>
    <col min="9472" max="9472" width="5.7109375" style="14" customWidth="1"/>
    <col min="9473" max="9473" width="83.42578125" style="14" customWidth="1"/>
    <col min="9474" max="9474" width="15.5703125" style="14" customWidth="1"/>
    <col min="9475" max="9475" width="16.85546875" style="14" customWidth="1"/>
    <col min="9476" max="9727" width="9.140625" style="14"/>
    <col min="9728" max="9728" width="5.7109375" style="14" customWidth="1"/>
    <col min="9729" max="9729" width="83.42578125" style="14" customWidth="1"/>
    <col min="9730" max="9730" width="15.5703125" style="14" customWidth="1"/>
    <col min="9731" max="9731" width="16.85546875" style="14" customWidth="1"/>
    <col min="9732" max="9983" width="9.140625" style="14"/>
    <col min="9984" max="9984" width="5.7109375" style="14" customWidth="1"/>
    <col min="9985" max="9985" width="83.42578125" style="14" customWidth="1"/>
    <col min="9986" max="9986" width="15.5703125" style="14" customWidth="1"/>
    <col min="9987" max="9987" width="16.85546875" style="14" customWidth="1"/>
    <col min="9988" max="10239" width="9.140625" style="14"/>
    <col min="10240" max="10240" width="5.7109375" style="14" customWidth="1"/>
    <col min="10241" max="10241" width="83.42578125" style="14" customWidth="1"/>
    <col min="10242" max="10242" width="15.5703125" style="14" customWidth="1"/>
    <col min="10243" max="10243" width="16.85546875" style="14" customWidth="1"/>
    <col min="10244" max="10495" width="9.140625" style="14"/>
    <col min="10496" max="10496" width="5.7109375" style="14" customWidth="1"/>
    <col min="10497" max="10497" width="83.42578125" style="14" customWidth="1"/>
    <col min="10498" max="10498" width="15.5703125" style="14" customWidth="1"/>
    <col min="10499" max="10499" width="16.85546875" style="14" customWidth="1"/>
    <col min="10500" max="10751" width="9.140625" style="14"/>
    <col min="10752" max="10752" width="5.7109375" style="14" customWidth="1"/>
    <col min="10753" max="10753" width="83.42578125" style="14" customWidth="1"/>
    <col min="10754" max="10754" width="15.5703125" style="14" customWidth="1"/>
    <col min="10755" max="10755" width="16.85546875" style="14" customWidth="1"/>
    <col min="10756" max="11007" width="9.140625" style="14"/>
    <col min="11008" max="11008" width="5.7109375" style="14" customWidth="1"/>
    <col min="11009" max="11009" width="83.42578125" style="14" customWidth="1"/>
    <col min="11010" max="11010" width="15.5703125" style="14" customWidth="1"/>
    <col min="11011" max="11011" width="16.85546875" style="14" customWidth="1"/>
    <col min="11012" max="11263" width="9.140625" style="14"/>
    <col min="11264" max="11264" width="5.7109375" style="14" customWidth="1"/>
    <col min="11265" max="11265" width="83.42578125" style="14" customWidth="1"/>
    <col min="11266" max="11266" width="15.5703125" style="14" customWidth="1"/>
    <col min="11267" max="11267" width="16.85546875" style="14" customWidth="1"/>
    <col min="11268" max="11519" width="9.140625" style="14"/>
    <col min="11520" max="11520" width="5.7109375" style="14" customWidth="1"/>
    <col min="11521" max="11521" width="83.42578125" style="14" customWidth="1"/>
    <col min="11522" max="11522" width="15.5703125" style="14" customWidth="1"/>
    <col min="11523" max="11523" width="16.85546875" style="14" customWidth="1"/>
    <col min="11524" max="11775" width="9.140625" style="14"/>
    <col min="11776" max="11776" width="5.7109375" style="14" customWidth="1"/>
    <col min="11777" max="11777" width="83.42578125" style="14" customWidth="1"/>
    <col min="11778" max="11778" width="15.5703125" style="14" customWidth="1"/>
    <col min="11779" max="11779" width="16.85546875" style="14" customWidth="1"/>
    <col min="11780" max="12031" width="9.140625" style="14"/>
    <col min="12032" max="12032" width="5.7109375" style="14" customWidth="1"/>
    <col min="12033" max="12033" width="83.42578125" style="14" customWidth="1"/>
    <col min="12034" max="12034" width="15.5703125" style="14" customWidth="1"/>
    <col min="12035" max="12035" width="16.85546875" style="14" customWidth="1"/>
    <col min="12036" max="12287" width="9.140625" style="14"/>
    <col min="12288" max="12288" width="5.7109375" style="14" customWidth="1"/>
    <col min="12289" max="12289" width="83.42578125" style="14" customWidth="1"/>
    <col min="12290" max="12290" width="15.5703125" style="14" customWidth="1"/>
    <col min="12291" max="12291" width="16.85546875" style="14" customWidth="1"/>
    <col min="12292" max="12543" width="9.140625" style="14"/>
    <col min="12544" max="12544" width="5.7109375" style="14" customWidth="1"/>
    <col min="12545" max="12545" width="83.42578125" style="14" customWidth="1"/>
    <col min="12546" max="12546" width="15.5703125" style="14" customWidth="1"/>
    <col min="12547" max="12547" width="16.85546875" style="14" customWidth="1"/>
    <col min="12548" max="12799" width="9.140625" style="14"/>
    <col min="12800" max="12800" width="5.7109375" style="14" customWidth="1"/>
    <col min="12801" max="12801" width="83.42578125" style="14" customWidth="1"/>
    <col min="12802" max="12802" width="15.5703125" style="14" customWidth="1"/>
    <col min="12803" max="12803" width="16.85546875" style="14" customWidth="1"/>
    <col min="12804" max="13055" width="9.140625" style="14"/>
    <col min="13056" max="13056" width="5.7109375" style="14" customWidth="1"/>
    <col min="13057" max="13057" width="83.42578125" style="14" customWidth="1"/>
    <col min="13058" max="13058" width="15.5703125" style="14" customWidth="1"/>
    <col min="13059" max="13059" width="16.85546875" style="14" customWidth="1"/>
    <col min="13060" max="13311" width="9.140625" style="14"/>
    <col min="13312" max="13312" width="5.7109375" style="14" customWidth="1"/>
    <col min="13313" max="13313" width="83.42578125" style="14" customWidth="1"/>
    <col min="13314" max="13314" width="15.5703125" style="14" customWidth="1"/>
    <col min="13315" max="13315" width="16.85546875" style="14" customWidth="1"/>
    <col min="13316" max="13567" width="9.140625" style="14"/>
    <col min="13568" max="13568" width="5.7109375" style="14" customWidth="1"/>
    <col min="13569" max="13569" width="83.42578125" style="14" customWidth="1"/>
    <col min="13570" max="13570" width="15.5703125" style="14" customWidth="1"/>
    <col min="13571" max="13571" width="16.85546875" style="14" customWidth="1"/>
    <col min="13572" max="13823" width="9.140625" style="14"/>
    <col min="13824" max="13824" width="5.7109375" style="14" customWidth="1"/>
    <col min="13825" max="13825" width="83.42578125" style="14" customWidth="1"/>
    <col min="13826" max="13826" width="15.5703125" style="14" customWidth="1"/>
    <col min="13827" max="13827" width="16.85546875" style="14" customWidth="1"/>
    <col min="13828" max="14079" width="9.140625" style="14"/>
    <col min="14080" max="14080" width="5.7109375" style="14" customWidth="1"/>
    <col min="14081" max="14081" width="83.42578125" style="14" customWidth="1"/>
    <col min="14082" max="14082" width="15.5703125" style="14" customWidth="1"/>
    <col min="14083" max="14083" width="16.85546875" style="14" customWidth="1"/>
    <col min="14084" max="14335" width="9.140625" style="14"/>
    <col min="14336" max="14336" width="5.7109375" style="14" customWidth="1"/>
    <col min="14337" max="14337" width="83.42578125" style="14" customWidth="1"/>
    <col min="14338" max="14338" width="15.5703125" style="14" customWidth="1"/>
    <col min="14339" max="14339" width="16.85546875" style="14" customWidth="1"/>
    <col min="14340" max="14591" width="9.140625" style="14"/>
    <col min="14592" max="14592" width="5.7109375" style="14" customWidth="1"/>
    <col min="14593" max="14593" width="83.42578125" style="14" customWidth="1"/>
    <col min="14594" max="14594" width="15.5703125" style="14" customWidth="1"/>
    <col min="14595" max="14595" width="16.85546875" style="14" customWidth="1"/>
    <col min="14596" max="14847" width="9.140625" style="14"/>
    <col min="14848" max="14848" width="5.7109375" style="14" customWidth="1"/>
    <col min="14849" max="14849" width="83.42578125" style="14" customWidth="1"/>
    <col min="14850" max="14850" width="15.5703125" style="14" customWidth="1"/>
    <col min="14851" max="14851" width="16.85546875" style="14" customWidth="1"/>
    <col min="14852" max="15103" width="9.140625" style="14"/>
    <col min="15104" max="15104" width="5.7109375" style="14" customWidth="1"/>
    <col min="15105" max="15105" width="83.42578125" style="14" customWidth="1"/>
    <col min="15106" max="15106" width="15.5703125" style="14" customWidth="1"/>
    <col min="15107" max="15107" width="16.85546875" style="14" customWidth="1"/>
    <col min="15108" max="15359" width="9.140625" style="14"/>
    <col min="15360" max="15360" width="5.7109375" style="14" customWidth="1"/>
    <col min="15361" max="15361" width="83.42578125" style="14" customWidth="1"/>
    <col min="15362" max="15362" width="15.5703125" style="14" customWidth="1"/>
    <col min="15363" max="15363" width="16.85546875" style="14" customWidth="1"/>
    <col min="15364" max="15615" width="9.140625" style="14"/>
    <col min="15616" max="15616" width="5.7109375" style="14" customWidth="1"/>
    <col min="15617" max="15617" width="83.42578125" style="14" customWidth="1"/>
    <col min="15618" max="15618" width="15.5703125" style="14" customWidth="1"/>
    <col min="15619" max="15619" width="16.85546875" style="14" customWidth="1"/>
    <col min="15620" max="15871" width="9.140625" style="14"/>
    <col min="15872" max="15872" width="5.7109375" style="14" customWidth="1"/>
    <col min="15873" max="15873" width="83.42578125" style="14" customWidth="1"/>
    <col min="15874" max="15874" width="15.5703125" style="14" customWidth="1"/>
    <col min="15875" max="15875" width="16.85546875" style="14" customWidth="1"/>
    <col min="15876" max="16127" width="9.140625" style="14"/>
    <col min="16128" max="16128" width="5.7109375" style="14" customWidth="1"/>
    <col min="16129" max="16129" width="83.42578125" style="14" customWidth="1"/>
    <col min="16130" max="16130" width="15.5703125" style="14" customWidth="1"/>
    <col min="16131" max="16131" width="16.85546875" style="14" customWidth="1"/>
    <col min="16132" max="16384" width="9.140625" style="14"/>
  </cols>
  <sheetData>
    <row r="1" spans="1:13" ht="63.75" customHeight="1" x14ac:dyDescent="0.25">
      <c r="C1" s="140" t="s">
        <v>438</v>
      </c>
      <c r="D1" s="140"/>
      <c r="E1" s="2"/>
    </row>
    <row r="3" spans="1:13" ht="18.75" x14ac:dyDescent="0.25">
      <c r="A3" s="159" t="s">
        <v>480</v>
      </c>
      <c r="B3" s="159"/>
      <c r="C3" s="159"/>
      <c r="D3" s="159"/>
    </row>
    <row r="4" spans="1:13" x14ac:dyDescent="0.25">
      <c r="A4" s="87"/>
      <c r="B4" s="87"/>
      <c r="C4" s="88"/>
      <c r="D4" s="88" t="s">
        <v>328</v>
      </c>
    </row>
    <row r="5" spans="1:13" ht="31.5" customHeight="1" x14ac:dyDescent="0.25">
      <c r="A5" s="89" t="s">
        <v>329</v>
      </c>
      <c r="B5" s="89" t="s">
        <v>330</v>
      </c>
      <c r="C5" s="89" t="s">
        <v>331</v>
      </c>
      <c r="D5" s="89" t="s">
        <v>332</v>
      </c>
      <c r="F5" s="160"/>
      <c r="G5" s="160"/>
      <c r="H5" s="160"/>
      <c r="I5" s="160"/>
      <c r="J5" s="160"/>
      <c r="K5" s="160"/>
      <c r="L5" s="160"/>
      <c r="M5" s="160"/>
    </row>
    <row r="6" spans="1:13" x14ac:dyDescent="0.25">
      <c r="A6" s="90"/>
      <c r="B6" s="91" t="s">
        <v>333</v>
      </c>
      <c r="C6" s="92">
        <f>C7+C11+C14+C17</f>
        <v>42404062.560000002</v>
      </c>
      <c r="D6" s="92">
        <f>D7+D11+D14+D17</f>
        <v>36474759.289999999</v>
      </c>
      <c r="F6" s="160"/>
      <c r="G6" s="160"/>
      <c r="H6" s="160"/>
      <c r="I6" s="160"/>
      <c r="J6" s="160"/>
      <c r="K6" s="160"/>
      <c r="L6" s="160"/>
      <c r="M6" s="160"/>
    </row>
    <row r="7" spans="1:13" x14ac:dyDescent="0.25">
      <c r="A7" s="93" t="s">
        <v>334</v>
      </c>
      <c r="B7" s="94" t="s">
        <v>335</v>
      </c>
      <c r="C7" s="92">
        <f>C9+C10</f>
        <v>13109336</v>
      </c>
      <c r="D7" s="92">
        <f>D9+D10</f>
        <v>9706224</v>
      </c>
      <c r="F7" s="160"/>
      <c r="G7" s="160"/>
      <c r="H7" s="160"/>
      <c r="I7" s="160"/>
      <c r="J7" s="160"/>
      <c r="K7" s="160"/>
      <c r="L7" s="160"/>
      <c r="M7" s="160"/>
    </row>
    <row r="8" spans="1:13" x14ac:dyDescent="0.25">
      <c r="A8" s="95"/>
      <c r="B8" s="96" t="s">
        <v>336</v>
      </c>
      <c r="C8" s="97"/>
      <c r="D8" s="97"/>
    </row>
    <row r="9" spans="1:13" x14ac:dyDescent="0.25">
      <c r="A9" s="95" t="s">
        <v>337</v>
      </c>
      <c r="B9" s="96" t="s">
        <v>338</v>
      </c>
      <c r="C9" s="97">
        <v>12500000</v>
      </c>
      <c r="D9" s="97">
        <v>9300000</v>
      </c>
    </row>
    <row r="10" spans="1:13" ht="31.5" x14ac:dyDescent="0.25">
      <c r="A10" s="95" t="s">
        <v>339</v>
      </c>
      <c r="B10" s="96" t="s">
        <v>340</v>
      </c>
      <c r="C10" s="97">
        <v>609336</v>
      </c>
      <c r="D10" s="97">
        <v>406224</v>
      </c>
    </row>
    <row r="11" spans="1:13" x14ac:dyDescent="0.25">
      <c r="A11" s="93" t="s">
        <v>341</v>
      </c>
      <c r="B11" s="94" t="s">
        <v>342</v>
      </c>
      <c r="C11" s="92">
        <f>C13</f>
        <v>1377660</v>
      </c>
      <c r="D11" s="92">
        <f>D13</f>
        <v>1034785.51</v>
      </c>
    </row>
    <row r="12" spans="1:13" x14ac:dyDescent="0.25">
      <c r="A12" s="95"/>
      <c r="B12" s="96" t="s">
        <v>336</v>
      </c>
      <c r="C12" s="97"/>
      <c r="D12" s="97"/>
    </row>
    <row r="13" spans="1:13" ht="31.5" x14ac:dyDescent="0.25">
      <c r="A13" s="95" t="s">
        <v>337</v>
      </c>
      <c r="B13" s="99" t="s">
        <v>343</v>
      </c>
      <c r="C13" s="97">
        <v>1377660</v>
      </c>
      <c r="D13" s="97">
        <v>1034785.51</v>
      </c>
    </row>
    <row r="14" spans="1:13" ht="31.5" x14ac:dyDescent="0.25">
      <c r="A14" s="100" t="s">
        <v>344</v>
      </c>
      <c r="B14" s="101" t="s">
        <v>345</v>
      </c>
      <c r="C14" s="92">
        <f>C15+C16</f>
        <v>7189286.5</v>
      </c>
      <c r="D14" s="92">
        <f>D15+D16</f>
        <v>7189286.5</v>
      </c>
    </row>
    <row r="15" spans="1:13" x14ac:dyDescent="0.25">
      <c r="A15" s="102" t="s">
        <v>337</v>
      </c>
      <c r="B15" s="137" t="s">
        <v>346</v>
      </c>
      <c r="C15" s="97">
        <v>5189286.5</v>
      </c>
      <c r="D15" s="97">
        <v>5189286.5</v>
      </c>
    </row>
    <row r="16" spans="1:13" ht="31.5" x14ac:dyDescent="0.25">
      <c r="A16" s="102" t="s">
        <v>339</v>
      </c>
      <c r="B16" s="137" t="s">
        <v>347</v>
      </c>
      <c r="C16" s="97">
        <v>2000000</v>
      </c>
      <c r="D16" s="97">
        <v>2000000</v>
      </c>
    </row>
    <row r="17" spans="1:4" x14ac:dyDescent="0.25">
      <c r="A17" s="100" t="s">
        <v>349</v>
      </c>
      <c r="B17" s="103" t="s">
        <v>350</v>
      </c>
      <c r="C17" s="92">
        <f>C18+C19+C20+C21+C22</f>
        <v>20727780.059999999</v>
      </c>
      <c r="D17" s="92">
        <f>D18+D19+D20+D21+D22</f>
        <v>18544463.280000001</v>
      </c>
    </row>
    <row r="18" spans="1:4" ht="31.5" x14ac:dyDescent="0.25">
      <c r="A18" s="102" t="s">
        <v>337</v>
      </c>
      <c r="B18" s="99" t="s">
        <v>439</v>
      </c>
      <c r="C18" s="97">
        <v>133316.70000000001</v>
      </c>
      <c r="D18" s="97"/>
    </row>
    <row r="19" spans="1:4" ht="31.5" x14ac:dyDescent="0.25">
      <c r="A19" s="102" t="s">
        <v>339</v>
      </c>
      <c r="B19" s="99" t="s">
        <v>440</v>
      </c>
      <c r="C19" s="97">
        <v>3000104</v>
      </c>
      <c r="D19" s="97">
        <v>1500104</v>
      </c>
    </row>
    <row r="20" spans="1:4" ht="47.25" x14ac:dyDescent="0.25">
      <c r="A20" s="102" t="s">
        <v>348</v>
      </c>
      <c r="B20" s="137" t="s">
        <v>244</v>
      </c>
      <c r="C20" s="97">
        <v>700000</v>
      </c>
      <c r="D20" s="97">
        <v>700000</v>
      </c>
    </row>
    <row r="21" spans="1:4" ht="47.25" x14ac:dyDescent="0.25">
      <c r="A21" s="102" t="s">
        <v>351</v>
      </c>
      <c r="B21" s="137" t="s">
        <v>250</v>
      </c>
      <c r="C21" s="97">
        <v>14243786</v>
      </c>
      <c r="D21" s="97">
        <v>13693785.92</v>
      </c>
    </row>
    <row r="22" spans="1:4" ht="94.5" x14ac:dyDescent="0.25">
      <c r="A22" s="102" t="s">
        <v>352</v>
      </c>
      <c r="B22" s="137" t="s">
        <v>251</v>
      </c>
      <c r="C22" s="97">
        <v>2650573.36</v>
      </c>
      <c r="D22" s="97">
        <v>2650573.36</v>
      </c>
    </row>
  </sheetData>
  <mergeCells count="3">
    <mergeCell ref="A3:D3"/>
    <mergeCell ref="C1:D1"/>
    <mergeCell ref="F5:M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D13" sqref="D13"/>
    </sheetView>
  </sheetViews>
  <sheetFormatPr defaultRowHeight="15" x14ac:dyDescent="0.25"/>
  <cols>
    <col min="1" max="1" width="5.7109375" style="104" customWidth="1"/>
    <col min="2" max="2" width="67.42578125" customWidth="1"/>
    <col min="3" max="3" width="15.42578125" customWidth="1"/>
    <col min="4" max="4" width="19.42578125" customWidth="1"/>
    <col min="255" max="255" width="5.7109375" customWidth="1"/>
    <col min="256" max="256" width="72.28515625" customWidth="1"/>
    <col min="257" max="257" width="28" customWidth="1"/>
    <col min="511" max="511" width="5.7109375" customWidth="1"/>
    <col min="512" max="512" width="72.28515625" customWidth="1"/>
    <col min="513" max="513" width="28" customWidth="1"/>
    <col min="767" max="767" width="5.7109375" customWidth="1"/>
    <col min="768" max="768" width="72.28515625" customWidth="1"/>
    <col min="769" max="769" width="28" customWidth="1"/>
    <col min="1023" max="1023" width="5.7109375" customWidth="1"/>
    <col min="1024" max="1024" width="72.28515625" customWidth="1"/>
    <col min="1025" max="1025" width="28" customWidth="1"/>
    <col min="1279" max="1279" width="5.7109375" customWidth="1"/>
    <col min="1280" max="1280" width="72.28515625" customWidth="1"/>
    <col min="1281" max="1281" width="28" customWidth="1"/>
    <col min="1535" max="1535" width="5.7109375" customWidth="1"/>
    <col min="1536" max="1536" width="72.28515625" customWidth="1"/>
    <col min="1537" max="1537" width="28" customWidth="1"/>
    <col min="1791" max="1791" width="5.7109375" customWidth="1"/>
    <col min="1792" max="1792" width="72.28515625" customWidth="1"/>
    <col min="1793" max="1793" width="28" customWidth="1"/>
    <col min="2047" max="2047" width="5.7109375" customWidth="1"/>
    <col min="2048" max="2048" width="72.28515625" customWidth="1"/>
    <col min="2049" max="2049" width="28" customWidth="1"/>
    <col min="2303" max="2303" width="5.7109375" customWidth="1"/>
    <col min="2304" max="2304" width="72.28515625" customWidth="1"/>
    <col min="2305" max="2305" width="28" customWidth="1"/>
    <col min="2559" max="2559" width="5.7109375" customWidth="1"/>
    <col min="2560" max="2560" width="72.28515625" customWidth="1"/>
    <col min="2561" max="2561" width="28" customWidth="1"/>
    <col min="2815" max="2815" width="5.7109375" customWidth="1"/>
    <col min="2816" max="2816" width="72.28515625" customWidth="1"/>
    <col min="2817" max="2817" width="28" customWidth="1"/>
    <col min="3071" max="3071" width="5.7109375" customWidth="1"/>
    <col min="3072" max="3072" width="72.28515625" customWidth="1"/>
    <col min="3073" max="3073" width="28" customWidth="1"/>
    <col min="3327" max="3327" width="5.7109375" customWidth="1"/>
    <col min="3328" max="3328" width="72.28515625" customWidth="1"/>
    <col min="3329" max="3329" width="28" customWidth="1"/>
    <col min="3583" max="3583" width="5.7109375" customWidth="1"/>
    <col min="3584" max="3584" width="72.28515625" customWidth="1"/>
    <col min="3585" max="3585" width="28" customWidth="1"/>
    <col min="3839" max="3839" width="5.7109375" customWidth="1"/>
    <col min="3840" max="3840" width="72.28515625" customWidth="1"/>
    <col min="3841" max="3841" width="28" customWidth="1"/>
    <col min="4095" max="4095" width="5.7109375" customWidth="1"/>
    <col min="4096" max="4096" width="72.28515625" customWidth="1"/>
    <col min="4097" max="4097" width="28" customWidth="1"/>
    <col min="4351" max="4351" width="5.7109375" customWidth="1"/>
    <col min="4352" max="4352" width="72.28515625" customWidth="1"/>
    <col min="4353" max="4353" width="28" customWidth="1"/>
    <col min="4607" max="4607" width="5.7109375" customWidth="1"/>
    <col min="4608" max="4608" width="72.28515625" customWidth="1"/>
    <col min="4609" max="4609" width="28" customWidth="1"/>
    <col min="4863" max="4863" width="5.7109375" customWidth="1"/>
    <col min="4864" max="4864" width="72.28515625" customWidth="1"/>
    <col min="4865" max="4865" width="28" customWidth="1"/>
    <col min="5119" max="5119" width="5.7109375" customWidth="1"/>
    <col min="5120" max="5120" width="72.28515625" customWidth="1"/>
    <col min="5121" max="5121" width="28" customWidth="1"/>
    <col min="5375" max="5375" width="5.7109375" customWidth="1"/>
    <col min="5376" max="5376" width="72.28515625" customWidth="1"/>
    <col min="5377" max="5377" width="28" customWidth="1"/>
    <col min="5631" max="5631" width="5.7109375" customWidth="1"/>
    <col min="5632" max="5632" width="72.28515625" customWidth="1"/>
    <col min="5633" max="5633" width="28" customWidth="1"/>
    <col min="5887" max="5887" width="5.7109375" customWidth="1"/>
    <col min="5888" max="5888" width="72.28515625" customWidth="1"/>
    <col min="5889" max="5889" width="28" customWidth="1"/>
    <col min="6143" max="6143" width="5.7109375" customWidth="1"/>
    <col min="6144" max="6144" width="72.28515625" customWidth="1"/>
    <col min="6145" max="6145" width="28" customWidth="1"/>
    <col min="6399" max="6399" width="5.7109375" customWidth="1"/>
    <col min="6400" max="6400" width="72.28515625" customWidth="1"/>
    <col min="6401" max="6401" width="28" customWidth="1"/>
    <col min="6655" max="6655" width="5.7109375" customWidth="1"/>
    <col min="6656" max="6656" width="72.28515625" customWidth="1"/>
    <col min="6657" max="6657" width="28" customWidth="1"/>
    <col min="6911" max="6911" width="5.7109375" customWidth="1"/>
    <col min="6912" max="6912" width="72.28515625" customWidth="1"/>
    <col min="6913" max="6913" width="28" customWidth="1"/>
    <col min="7167" max="7167" width="5.7109375" customWidth="1"/>
    <col min="7168" max="7168" width="72.28515625" customWidth="1"/>
    <col min="7169" max="7169" width="28" customWidth="1"/>
    <col min="7423" max="7423" width="5.7109375" customWidth="1"/>
    <col min="7424" max="7424" width="72.28515625" customWidth="1"/>
    <col min="7425" max="7425" width="28" customWidth="1"/>
    <col min="7679" max="7679" width="5.7109375" customWidth="1"/>
    <col min="7680" max="7680" width="72.28515625" customWidth="1"/>
    <col min="7681" max="7681" width="28" customWidth="1"/>
    <col min="7935" max="7935" width="5.7109375" customWidth="1"/>
    <col min="7936" max="7936" width="72.28515625" customWidth="1"/>
    <col min="7937" max="7937" width="28" customWidth="1"/>
    <col min="8191" max="8191" width="5.7109375" customWidth="1"/>
    <col min="8192" max="8192" width="72.28515625" customWidth="1"/>
    <col min="8193" max="8193" width="28" customWidth="1"/>
    <col min="8447" max="8447" width="5.7109375" customWidth="1"/>
    <col min="8448" max="8448" width="72.28515625" customWidth="1"/>
    <col min="8449" max="8449" width="28" customWidth="1"/>
    <col min="8703" max="8703" width="5.7109375" customWidth="1"/>
    <col min="8704" max="8704" width="72.28515625" customWidth="1"/>
    <col min="8705" max="8705" width="28" customWidth="1"/>
    <col min="8959" max="8959" width="5.7109375" customWidth="1"/>
    <col min="8960" max="8960" width="72.28515625" customWidth="1"/>
    <col min="8961" max="8961" width="28" customWidth="1"/>
    <col min="9215" max="9215" width="5.7109375" customWidth="1"/>
    <col min="9216" max="9216" width="72.28515625" customWidth="1"/>
    <col min="9217" max="9217" width="28" customWidth="1"/>
    <col min="9471" max="9471" width="5.7109375" customWidth="1"/>
    <col min="9472" max="9472" width="72.28515625" customWidth="1"/>
    <col min="9473" max="9473" width="28" customWidth="1"/>
    <col min="9727" max="9727" width="5.7109375" customWidth="1"/>
    <col min="9728" max="9728" width="72.28515625" customWidth="1"/>
    <col min="9729" max="9729" width="28" customWidth="1"/>
    <col min="9983" max="9983" width="5.7109375" customWidth="1"/>
    <col min="9984" max="9984" width="72.28515625" customWidth="1"/>
    <col min="9985" max="9985" width="28" customWidth="1"/>
    <col min="10239" max="10239" width="5.7109375" customWidth="1"/>
    <col min="10240" max="10240" width="72.28515625" customWidth="1"/>
    <col min="10241" max="10241" width="28" customWidth="1"/>
    <col min="10495" max="10495" width="5.7109375" customWidth="1"/>
    <col min="10496" max="10496" width="72.28515625" customWidth="1"/>
    <col min="10497" max="10497" width="28" customWidth="1"/>
    <col min="10751" max="10751" width="5.7109375" customWidth="1"/>
    <col min="10752" max="10752" width="72.28515625" customWidth="1"/>
    <col min="10753" max="10753" width="28" customWidth="1"/>
    <col min="11007" max="11007" width="5.7109375" customWidth="1"/>
    <col min="11008" max="11008" width="72.28515625" customWidth="1"/>
    <col min="11009" max="11009" width="28" customWidth="1"/>
    <col min="11263" max="11263" width="5.7109375" customWidth="1"/>
    <col min="11264" max="11264" width="72.28515625" customWidth="1"/>
    <col min="11265" max="11265" width="28" customWidth="1"/>
    <col min="11519" max="11519" width="5.7109375" customWidth="1"/>
    <col min="11520" max="11520" width="72.28515625" customWidth="1"/>
    <col min="11521" max="11521" width="28" customWidth="1"/>
    <col min="11775" max="11775" width="5.7109375" customWidth="1"/>
    <col min="11776" max="11776" width="72.28515625" customWidth="1"/>
    <col min="11777" max="11777" width="28" customWidth="1"/>
    <col min="12031" max="12031" width="5.7109375" customWidth="1"/>
    <col min="12032" max="12032" width="72.28515625" customWidth="1"/>
    <col min="12033" max="12033" width="28" customWidth="1"/>
    <col min="12287" max="12287" width="5.7109375" customWidth="1"/>
    <col min="12288" max="12288" width="72.28515625" customWidth="1"/>
    <col min="12289" max="12289" width="28" customWidth="1"/>
    <col min="12543" max="12543" width="5.7109375" customWidth="1"/>
    <col min="12544" max="12544" width="72.28515625" customWidth="1"/>
    <col min="12545" max="12545" width="28" customWidth="1"/>
    <col min="12799" max="12799" width="5.7109375" customWidth="1"/>
    <col min="12800" max="12800" width="72.28515625" customWidth="1"/>
    <col min="12801" max="12801" width="28" customWidth="1"/>
    <col min="13055" max="13055" width="5.7109375" customWidth="1"/>
    <col min="13056" max="13056" width="72.28515625" customWidth="1"/>
    <col min="13057" max="13057" width="28" customWidth="1"/>
    <col min="13311" max="13311" width="5.7109375" customWidth="1"/>
    <col min="13312" max="13312" width="72.28515625" customWidth="1"/>
    <col min="13313" max="13313" width="28" customWidth="1"/>
    <col min="13567" max="13567" width="5.7109375" customWidth="1"/>
    <col min="13568" max="13568" width="72.28515625" customWidth="1"/>
    <col min="13569" max="13569" width="28" customWidth="1"/>
    <col min="13823" max="13823" width="5.7109375" customWidth="1"/>
    <col min="13824" max="13824" width="72.28515625" customWidth="1"/>
    <col min="13825" max="13825" width="28" customWidth="1"/>
    <col min="14079" max="14079" width="5.7109375" customWidth="1"/>
    <col min="14080" max="14080" width="72.28515625" customWidth="1"/>
    <col min="14081" max="14081" width="28" customWidth="1"/>
    <col min="14335" max="14335" width="5.7109375" customWidth="1"/>
    <col min="14336" max="14336" width="72.28515625" customWidth="1"/>
    <col min="14337" max="14337" width="28" customWidth="1"/>
    <col min="14591" max="14591" width="5.7109375" customWidth="1"/>
    <col min="14592" max="14592" width="72.28515625" customWidth="1"/>
    <col min="14593" max="14593" width="28" customWidth="1"/>
    <col min="14847" max="14847" width="5.7109375" customWidth="1"/>
    <col min="14848" max="14848" width="72.28515625" customWidth="1"/>
    <col min="14849" max="14849" width="28" customWidth="1"/>
    <col min="15103" max="15103" width="5.7109375" customWidth="1"/>
    <col min="15104" max="15104" width="72.28515625" customWidth="1"/>
    <col min="15105" max="15105" width="28" customWidth="1"/>
    <col min="15359" max="15359" width="5.7109375" customWidth="1"/>
    <col min="15360" max="15360" width="72.28515625" customWidth="1"/>
    <col min="15361" max="15361" width="28" customWidth="1"/>
    <col min="15615" max="15615" width="5.7109375" customWidth="1"/>
    <col min="15616" max="15616" width="72.28515625" customWidth="1"/>
    <col min="15617" max="15617" width="28" customWidth="1"/>
    <col min="15871" max="15871" width="5.7109375" customWidth="1"/>
    <col min="15872" max="15872" width="72.28515625" customWidth="1"/>
    <col min="15873" max="15873" width="28" customWidth="1"/>
    <col min="16127" max="16127" width="5.7109375" customWidth="1"/>
    <col min="16128" max="16128" width="72.28515625" customWidth="1"/>
    <col min="16129" max="16129" width="28" customWidth="1"/>
  </cols>
  <sheetData>
    <row r="1" spans="1:4" ht="96.75" customHeight="1" x14ac:dyDescent="0.25">
      <c r="C1" s="140" t="s">
        <v>441</v>
      </c>
      <c r="D1" s="140"/>
    </row>
    <row r="2" spans="1:4" ht="15.75" x14ac:dyDescent="0.25">
      <c r="C2" s="161"/>
      <c r="D2" s="161"/>
    </row>
    <row r="3" spans="1:4" s="12" customFormat="1" ht="38.25" customHeight="1" x14ac:dyDescent="0.2">
      <c r="A3" s="162" t="s">
        <v>479</v>
      </c>
      <c r="B3" s="162"/>
      <c r="C3" s="162"/>
      <c r="D3" s="162"/>
    </row>
    <row r="4" spans="1:4" s="12" customFormat="1" ht="15.75" x14ac:dyDescent="0.2">
      <c r="A4" s="87"/>
      <c r="B4" s="87"/>
    </row>
    <row r="5" spans="1:4" s="12" customFormat="1" ht="31.5" x14ac:dyDescent="0.2">
      <c r="A5" s="105" t="s">
        <v>329</v>
      </c>
      <c r="B5" s="106" t="s">
        <v>330</v>
      </c>
      <c r="C5" s="89" t="s">
        <v>331</v>
      </c>
      <c r="D5" s="89" t="s">
        <v>332</v>
      </c>
    </row>
    <row r="6" spans="1:4" s="12" customFormat="1" ht="15.75" x14ac:dyDescent="0.25">
      <c r="A6" s="107"/>
      <c r="B6" s="108" t="s">
        <v>333</v>
      </c>
      <c r="C6" s="92">
        <f>C7</f>
        <v>188676</v>
      </c>
      <c r="D6" s="92">
        <f>D7</f>
        <v>162339.49</v>
      </c>
    </row>
    <row r="7" spans="1:4" s="12" customFormat="1" ht="15.75" x14ac:dyDescent="0.25">
      <c r="A7" s="109" t="s">
        <v>334</v>
      </c>
      <c r="B7" s="110" t="s">
        <v>350</v>
      </c>
      <c r="C7" s="92">
        <f>C9+C10</f>
        <v>188676</v>
      </c>
      <c r="D7" s="92">
        <f>D9+D10</f>
        <v>162339.49</v>
      </c>
    </row>
    <row r="8" spans="1:4" s="12" customFormat="1" ht="15.75" x14ac:dyDescent="0.25">
      <c r="A8" s="111"/>
      <c r="B8" s="112" t="s">
        <v>336</v>
      </c>
      <c r="C8" s="92"/>
      <c r="D8" s="113"/>
    </row>
    <row r="9" spans="1:4" s="12" customFormat="1" ht="110.25" x14ac:dyDescent="0.25">
      <c r="A9" s="111" t="s">
        <v>337</v>
      </c>
      <c r="B9" s="114" t="s">
        <v>353</v>
      </c>
      <c r="C9" s="97">
        <v>104964</v>
      </c>
      <c r="D9" s="97">
        <v>78627.490000000005</v>
      </c>
    </row>
    <row r="10" spans="1:4" s="12" customFormat="1" ht="47.25" x14ac:dyDescent="0.25">
      <c r="A10" s="115" t="s">
        <v>339</v>
      </c>
      <c r="B10" s="114" t="s">
        <v>354</v>
      </c>
      <c r="C10" s="97">
        <v>83712</v>
      </c>
      <c r="D10" s="97">
        <v>83712</v>
      </c>
    </row>
  </sheetData>
  <mergeCells count="3">
    <mergeCell ref="C2:D2"/>
    <mergeCell ref="A3:D3"/>
    <mergeCell ref="C1:D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zoomScaleNormal="100" workbookViewId="0">
      <selection activeCell="C20" sqref="C20"/>
    </sheetView>
  </sheetViews>
  <sheetFormatPr defaultRowHeight="15" x14ac:dyDescent="0.25"/>
  <cols>
    <col min="1" max="1" width="28.28515625" customWidth="1"/>
    <col min="2" max="2" width="46.28515625" customWidth="1"/>
    <col min="3" max="4" width="20.7109375" customWidth="1"/>
  </cols>
  <sheetData>
    <row r="1" spans="1:11" ht="69.75" customHeight="1" x14ac:dyDescent="0.25">
      <c r="A1" s="3"/>
      <c r="B1" s="4"/>
      <c r="C1" s="140" t="s">
        <v>442</v>
      </c>
      <c r="D1" s="140"/>
      <c r="E1" s="2"/>
    </row>
    <row r="2" spans="1:11" ht="54" customHeight="1" x14ac:dyDescent="0.25">
      <c r="A2" s="162" t="s">
        <v>476</v>
      </c>
      <c r="B2" s="163"/>
      <c r="C2" s="163"/>
      <c r="D2" s="164"/>
    </row>
    <row r="3" spans="1:11" x14ac:dyDescent="0.25">
      <c r="A3" s="5"/>
      <c r="B3" s="6"/>
      <c r="C3" s="7"/>
      <c r="D3" s="1" t="s">
        <v>8</v>
      </c>
    </row>
    <row r="4" spans="1:11" ht="94.5" customHeight="1" x14ac:dyDescent="0.25">
      <c r="A4" s="8" t="s">
        <v>10</v>
      </c>
      <c r="B4" s="8" t="s">
        <v>0</v>
      </c>
      <c r="C4" s="8" t="s">
        <v>12</v>
      </c>
      <c r="D4" s="8" t="s">
        <v>7</v>
      </c>
      <c r="H4" s="165"/>
      <c r="I4" s="166"/>
      <c r="J4" s="166"/>
      <c r="K4" s="166"/>
    </row>
    <row r="5" spans="1:11" ht="47.25" x14ac:dyDescent="0.25">
      <c r="A5" s="9" t="s">
        <v>13</v>
      </c>
      <c r="B5" s="10" t="s">
        <v>14</v>
      </c>
      <c r="C5" s="15">
        <f>C6</f>
        <v>11362426.36999999</v>
      </c>
      <c r="D5" s="15">
        <f>D6</f>
        <v>6388197.3900000006</v>
      </c>
    </row>
    <row r="6" spans="1:11" ht="15.75" x14ac:dyDescent="0.25">
      <c r="A6" s="9" t="s">
        <v>15</v>
      </c>
      <c r="B6" s="10" t="s">
        <v>11</v>
      </c>
      <c r="C6" s="15">
        <f>SUM(C8+C10)</f>
        <v>11362426.36999999</v>
      </c>
      <c r="D6" s="15">
        <f>SUM(D8+D10)</f>
        <v>6388197.3900000006</v>
      </c>
    </row>
    <row r="7" spans="1:11" ht="15.75" x14ac:dyDescent="0.25">
      <c r="A7" s="9" t="s">
        <v>16</v>
      </c>
      <c r="B7" s="11" t="s">
        <v>17</v>
      </c>
      <c r="C7" s="16">
        <f>SUM(C8)</f>
        <v>-102201036.34</v>
      </c>
      <c r="D7" s="16">
        <f>SUM(D8)</f>
        <v>-76085324.349999994</v>
      </c>
    </row>
    <row r="8" spans="1:11" ht="31.5" x14ac:dyDescent="0.25">
      <c r="A8" s="9" t="s">
        <v>18</v>
      </c>
      <c r="B8" s="11" t="s">
        <v>19</v>
      </c>
      <c r="C8" s="16">
        <v>-102201036.34</v>
      </c>
      <c r="D8" s="16">
        <v>-76085324.349999994</v>
      </c>
    </row>
    <row r="9" spans="1:11" ht="15.75" x14ac:dyDescent="0.25">
      <c r="A9" s="9" t="s">
        <v>20</v>
      </c>
      <c r="B9" s="11" t="s">
        <v>21</v>
      </c>
      <c r="C9" s="16">
        <f>SUM(C10)</f>
        <v>113563462.70999999</v>
      </c>
      <c r="D9" s="16">
        <f>SUM(D10)</f>
        <v>82473521.739999995</v>
      </c>
    </row>
    <row r="10" spans="1:11" ht="31.5" x14ac:dyDescent="0.25">
      <c r="A10" s="9" t="s">
        <v>22</v>
      </c>
      <c r="B10" s="11" t="s">
        <v>23</v>
      </c>
      <c r="C10" s="16">
        <v>113563462.70999999</v>
      </c>
      <c r="D10" s="16">
        <v>82473521.739999995</v>
      </c>
    </row>
  </sheetData>
  <mergeCells count="3">
    <mergeCell ref="C1:D1"/>
    <mergeCell ref="A2:D2"/>
    <mergeCell ref="H4:K4"/>
  </mergeCells>
  <pageMargins left="0.7" right="0.7" top="0.75" bottom="0.75" header="0.3" footer="0.3"/>
  <pageSetup paperSize="9" scale="75" orientation="portrait" r:id="rId1"/>
  <colBreaks count="1" manualBreakCount="1">
    <brk id="4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41"/>
  <sheetViews>
    <sheetView workbookViewId="0">
      <selection activeCell="K17" sqref="K17"/>
    </sheetView>
  </sheetViews>
  <sheetFormatPr defaultRowHeight="15.75" x14ac:dyDescent="0.25"/>
  <cols>
    <col min="1" max="1" width="5.42578125" style="14" customWidth="1"/>
    <col min="2" max="2" width="7.140625" style="88" customWidth="1"/>
    <col min="3" max="5" width="9.140625" style="12"/>
    <col min="6" max="6" width="39" style="12" customWidth="1"/>
    <col min="7" max="9" width="16.7109375" style="12" customWidth="1"/>
    <col min="10" max="10" width="11.85546875" style="12" customWidth="1"/>
    <col min="11" max="11" width="18" style="12" customWidth="1"/>
    <col min="12" max="254" width="9.140625" style="12"/>
    <col min="255" max="255" width="5.42578125" style="12" customWidth="1"/>
    <col min="256" max="256" width="6" style="12" customWidth="1"/>
    <col min="257" max="259" width="9.140625" style="12"/>
    <col min="260" max="260" width="21" style="12" customWidth="1"/>
    <col min="261" max="263" width="15.5703125" style="12" customWidth="1"/>
    <col min="264" max="510" width="9.140625" style="12"/>
    <col min="511" max="511" width="5.42578125" style="12" customWidth="1"/>
    <col min="512" max="512" width="6" style="12" customWidth="1"/>
    <col min="513" max="515" width="9.140625" style="12"/>
    <col min="516" max="516" width="21" style="12" customWidth="1"/>
    <col min="517" max="519" width="15.5703125" style="12" customWidth="1"/>
    <col min="520" max="766" width="9.140625" style="12"/>
    <col min="767" max="767" width="5.42578125" style="12" customWidth="1"/>
    <col min="768" max="768" width="6" style="12" customWidth="1"/>
    <col min="769" max="771" width="9.140625" style="12"/>
    <col min="772" max="772" width="21" style="12" customWidth="1"/>
    <col min="773" max="775" width="15.5703125" style="12" customWidth="1"/>
    <col min="776" max="1022" width="9.140625" style="12"/>
    <col min="1023" max="1023" width="5.42578125" style="12" customWidth="1"/>
    <col min="1024" max="1024" width="6" style="12" customWidth="1"/>
    <col min="1025" max="1027" width="9.140625" style="12"/>
    <col min="1028" max="1028" width="21" style="12" customWidth="1"/>
    <col min="1029" max="1031" width="15.5703125" style="12" customWidth="1"/>
    <col min="1032" max="1278" width="9.140625" style="12"/>
    <col min="1279" max="1279" width="5.42578125" style="12" customWidth="1"/>
    <col min="1280" max="1280" width="6" style="12" customWidth="1"/>
    <col min="1281" max="1283" width="9.140625" style="12"/>
    <col min="1284" max="1284" width="21" style="12" customWidth="1"/>
    <col min="1285" max="1287" width="15.5703125" style="12" customWidth="1"/>
    <col min="1288" max="1534" width="9.140625" style="12"/>
    <col min="1535" max="1535" width="5.42578125" style="12" customWidth="1"/>
    <col min="1536" max="1536" width="6" style="12" customWidth="1"/>
    <col min="1537" max="1539" width="9.140625" style="12"/>
    <col min="1540" max="1540" width="21" style="12" customWidth="1"/>
    <col min="1541" max="1543" width="15.5703125" style="12" customWidth="1"/>
    <col min="1544" max="1790" width="9.140625" style="12"/>
    <col min="1791" max="1791" width="5.42578125" style="12" customWidth="1"/>
    <col min="1792" max="1792" width="6" style="12" customWidth="1"/>
    <col min="1793" max="1795" width="9.140625" style="12"/>
    <col min="1796" max="1796" width="21" style="12" customWidth="1"/>
    <col min="1797" max="1799" width="15.5703125" style="12" customWidth="1"/>
    <col min="1800" max="2046" width="9.140625" style="12"/>
    <col min="2047" max="2047" width="5.42578125" style="12" customWidth="1"/>
    <col min="2048" max="2048" width="6" style="12" customWidth="1"/>
    <col min="2049" max="2051" width="9.140625" style="12"/>
    <col min="2052" max="2052" width="21" style="12" customWidth="1"/>
    <col min="2053" max="2055" width="15.5703125" style="12" customWidth="1"/>
    <col min="2056" max="2302" width="9.140625" style="12"/>
    <col min="2303" max="2303" width="5.42578125" style="12" customWidth="1"/>
    <col min="2304" max="2304" width="6" style="12" customWidth="1"/>
    <col min="2305" max="2307" width="9.140625" style="12"/>
    <col min="2308" max="2308" width="21" style="12" customWidth="1"/>
    <col min="2309" max="2311" width="15.5703125" style="12" customWidth="1"/>
    <col min="2312" max="2558" width="9.140625" style="12"/>
    <col min="2559" max="2559" width="5.42578125" style="12" customWidth="1"/>
    <col min="2560" max="2560" width="6" style="12" customWidth="1"/>
    <col min="2561" max="2563" width="9.140625" style="12"/>
    <col min="2564" max="2564" width="21" style="12" customWidth="1"/>
    <col min="2565" max="2567" width="15.5703125" style="12" customWidth="1"/>
    <col min="2568" max="2814" width="9.140625" style="12"/>
    <col min="2815" max="2815" width="5.42578125" style="12" customWidth="1"/>
    <col min="2816" max="2816" width="6" style="12" customWidth="1"/>
    <col min="2817" max="2819" width="9.140625" style="12"/>
    <col min="2820" max="2820" width="21" style="12" customWidth="1"/>
    <col min="2821" max="2823" width="15.5703125" style="12" customWidth="1"/>
    <col min="2824" max="3070" width="9.140625" style="12"/>
    <col min="3071" max="3071" width="5.42578125" style="12" customWidth="1"/>
    <col min="3072" max="3072" width="6" style="12" customWidth="1"/>
    <col min="3073" max="3075" width="9.140625" style="12"/>
    <col min="3076" max="3076" width="21" style="12" customWidth="1"/>
    <col min="3077" max="3079" width="15.5703125" style="12" customWidth="1"/>
    <col min="3080" max="3326" width="9.140625" style="12"/>
    <col min="3327" max="3327" width="5.42578125" style="12" customWidth="1"/>
    <col min="3328" max="3328" width="6" style="12" customWidth="1"/>
    <col min="3329" max="3331" width="9.140625" style="12"/>
    <col min="3332" max="3332" width="21" style="12" customWidth="1"/>
    <col min="3333" max="3335" width="15.5703125" style="12" customWidth="1"/>
    <col min="3336" max="3582" width="9.140625" style="12"/>
    <col min="3583" max="3583" width="5.42578125" style="12" customWidth="1"/>
    <col min="3584" max="3584" width="6" style="12" customWidth="1"/>
    <col min="3585" max="3587" width="9.140625" style="12"/>
    <col min="3588" max="3588" width="21" style="12" customWidth="1"/>
    <col min="3589" max="3591" width="15.5703125" style="12" customWidth="1"/>
    <col min="3592" max="3838" width="9.140625" style="12"/>
    <col min="3839" max="3839" width="5.42578125" style="12" customWidth="1"/>
    <col min="3840" max="3840" width="6" style="12" customWidth="1"/>
    <col min="3841" max="3843" width="9.140625" style="12"/>
    <col min="3844" max="3844" width="21" style="12" customWidth="1"/>
    <col min="3845" max="3847" width="15.5703125" style="12" customWidth="1"/>
    <col min="3848" max="4094" width="9.140625" style="12"/>
    <col min="4095" max="4095" width="5.42578125" style="12" customWidth="1"/>
    <col min="4096" max="4096" width="6" style="12" customWidth="1"/>
    <col min="4097" max="4099" width="9.140625" style="12"/>
    <col min="4100" max="4100" width="21" style="12" customWidth="1"/>
    <col min="4101" max="4103" width="15.5703125" style="12" customWidth="1"/>
    <col min="4104" max="4350" width="9.140625" style="12"/>
    <col min="4351" max="4351" width="5.42578125" style="12" customWidth="1"/>
    <col min="4352" max="4352" width="6" style="12" customWidth="1"/>
    <col min="4353" max="4355" width="9.140625" style="12"/>
    <col min="4356" max="4356" width="21" style="12" customWidth="1"/>
    <col min="4357" max="4359" width="15.5703125" style="12" customWidth="1"/>
    <col min="4360" max="4606" width="9.140625" style="12"/>
    <col min="4607" max="4607" width="5.42578125" style="12" customWidth="1"/>
    <col min="4608" max="4608" width="6" style="12" customWidth="1"/>
    <col min="4609" max="4611" width="9.140625" style="12"/>
    <col min="4612" max="4612" width="21" style="12" customWidth="1"/>
    <col min="4613" max="4615" width="15.5703125" style="12" customWidth="1"/>
    <col min="4616" max="4862" width="9.140625" style="12"/>
    <col min="4863" max="4863" width="5.42578125" style="12" customWidth="1"/>
    <col min="4864" max="4864" width="6" style="12" customWidth="1"/>
    <col min="4865" max="4867" width="9.140625" style="12"/>
    <col min="4868" max="4868" width="21" style="12" customWidth="1"/>
    <col min="4869" max="4871" width="15.5703125" style="12" customWidth="1"/>
    <col min="4872" max="5118" width="9.140625" style="12"/>
    <col min="5119" max="5119" width="5.42578125" style="12" customWidth="1"/>
    <col min="5120" max="5120" width="6" style="12" customWidth="1"/>
    <col min="5121" max="5123" width="9.140625" style="12"/>
    <col min="5124" max="5124" width="21" style="12" customWidth="1"/>
    <col min="5125" max="5127" width="15.5703125" style="12" customWidth="1"/>
    <col min="5128" max="5374" width="9.140625" style="12"/>
    <col min="5375" max="5375" width="5.42578125" style="12" customWidth="1"/>
    <col min="5376" max="5376" width="6" style="12" customWidth="1"/>
    <col min="5377" max="5379" width="9.140625" style="12"/>
    <col min="5380" max="5380" width="21" style="12" customWidth="1"/>
    <col min="5381" max="5383" width="15.5703125" style="12" customWidth="1"/>
    <col min="5384" max="5630" width="9.140625" style="12"/>
    <col min="5631" max="5631" width="5.42578125" style="12" customWidth="1"/>
    <col min="5632" max="5632" width="6" style="12" customWidth="1"/>
    <col min="5633" max="5635" width="9.140625" style="12"/>
    <col min="5636" max="5636" width="21" style="12" customWidth="1"/>
    <col min="5637" max="5639" width="15.5703125" style="12" customWidth="1"/>
    <col min="5640" max="5886" width="9.140625" style="12"/>
    <col min="5887" max="5887" width="5.42578125" style="12" customWidth="1"/>
    <col min="5888" max="5888" width="6" style="12" customWidth="1"/>
    <col min="5889" max="5891" width="9.140625" style="12"/>
    <col min="5892" max="5892" width="21" style="12" customWidth="1"/>
    <col min="5893" max="5895" width="15.5703125" style="12" customWidth="1"/>
    <col min="5896" max="6142" width="9.140625" style="12"/>
    <col min="6143" max="6143" width="5.42578125" style="12" customWidth="1"/>
    <col min="6144" max="6144" width="6" style="12" customWidth="1"/>
    <col min="6145" max="6147" width="9.140625" style="12"/>
    <col min="6148" max="6148" width="21" style="12" customWidth="1"/>
    <col min="6149" max="6151" width="15.5703125" style="12" customWidth="1"/>
    <col min="6152" max="6398" width="9.140625" style="12"/>
    <col min="6399" max="6399" width="5.42578125" style="12" customWidth="1"/>
    <col min="6400" max="6400" width="6" style="12" customWidth="1"/>
    <col min="6401" max="6403" width="9.140625" style="12"/>
    <col min="6404" max="6404" width="21" style="12" customWidth="1"/>
    <col min="6405" max="6407" width="15.5703125" style="12" customWidth="1"/>
    <col min="6408" max="6654" width="9.140625" style="12"/>
    <col min="6655" max="6655" width="5.42578125" style="12" customWidth="1"/>
    <col min="6656" max="6656" width="6" style="12" customWidth="1"/>
    <col min="6657" max="6659" width="9.140625" style="12"/>
    <col min="6660" max="6660" width="21" style="12" customWidth="1"/>
    <col min="6661" max="6663" width="15.5703125" style="12" customWidth="1"/>
    <col min="6664" max="6910" width="9.140625" style="12"/>
    <col min="6911" max="6911" width="5.42578125" style="12" customWidth="1"/>
    <col min="6912" max="6912" width="6" style="12" customWidth="1"/>
    <col min="6913" max="6915" width="9.140625" style="12"/>
    <col min="6916" max="6916" width="21" style="12" customWidth="1"/>
    <col min="6917" max="6919" width="15.5703125" style="12" customWidth="1"/>
    <col min="6920" max="7166" width="9.140625" style="12"/>
    <col min="7167" max="7167" width="5.42578125" style="12" customWidth="1"/>
    <col min="7168" max="7168" width="6" style="12" customWidth="1"/>
    <col min="7169" max="7171" width="9.140625" style="12"/>
    <col min="7172" max="7172" width="21" style="12" customWidth="1"/>
    <col min="7173" max="7175" width="15.5703125" style="12" customWidth="1"/>
    <col min="7176" max="7422" width="9.140625" style="12"/>
    <col min="7423" max="7423" width="5.42578125" style="12" customWidth="1"/>
    <col min="7424" max="7424" width="6" style="12" customWidth="1"/>
    <col min="7425" max="7427" width="9.140625" style="12"/>
    <col min="7428" max="7428" width="21" style="12" customWidth="1"/>
    <col min="7429" max="7431" width="15.5703125" style="12" customWidth="1"/>
    <col min="7432" max="7678" width="9.140625" style="12"/>
    <col min="7679" max="7679" width="5.42578125" style="12" customWidth="1"/>
    <col min="7680" max="7680" width="6" style="12" customWidth="1"/>
    <col min="7681" max="7683" width="9.140625" style="12"/>
    <col min="7684" max="7684" width="21" style="12" customWidth="1"/>
    <col min="7685" max="7687" width="15.5703125" style="12" customWidth="1"/>
    <col min="7688" max="7934" width="9.140625" style="12"/>
    <col min="7935" max="7935" width="5.42578125" style="12" customWidth="1"/>
    <col min="7936" max="7936" width="6" style="12" customWidth="1"/>
    <col min="7937" max="7939" width="9.140625" style="12"/>
    <col min="7940" max="7940" width="21" style="12" customWidth="1"/>
    <col min="7941" max="7943" width="15.5703125" style="12" customWidth="1"/>
    <col min="7944" max="8190" width="9.140625" style="12"/>
    <col min="8191" max="8191" width="5.42578125" style="12" customWidth="1"/>
    <col min="8192" max="8192" width="6" style="12" customWidth="1"/>
    <col min="8193" max="8195" width="9.140625" style="12"/>
    <col min="8196" max="8196" width="21" style="12" customWidth="1"/>
    <col min="8197" max="8199" width="15.5703125" style="12" customWidth="1"/>
    <col min="8200" max="8446" width="9.140625" style="12"/>
    <col min="8447" max="8447" width="5.42578125" style="12" customWidth="1"/>
    <col min="8448" max="8448" width="6" style="12" customWidth="1"/>
    <col min="8449" max="8451" width="9.140625" style="12"/>
    <col min="8452" max="8452" width="21" style="12" customWidth="1"/>
    <col min="8453" max="8455" width="15.5703125" style="12" customWidth="1"/>
    <col min="8456" max="8702" width="9.140625" style="12"/>
    <col min="8703" max="8703" width="5.42578125" style="12" customWidth="1"/>
    <col min="8704" max="8704" width="6" style="12" customWidth="1"/>
    <col min="8705" max="8707" width="9.140625" style="12"/>
    <col min="8708" max="8708" width="21" style="12" customWidth="1"/>
    <col min="8709" max="8711" width="15.5703125" style="12" customWidth="1"/>
    <col min="8712" max="8958" width="9.140625" style="12"/>
    <col min="8959" max="8959" width="5.42578125" style="12" customWidth="1"/>
    <col min="8960" max="8960" width="6" style="12" customWidth="1"/>
    <col min="8961" max="8963" width="9.140625" style="12"/>
    <col min="8964" max="8964" width="21" style="12" customWidth="1"/>
    <col min="8965" max="8967" width="15.5703125" style="12" customWidth="1"/>
    <col min="8968" max="9214" width="9.140625" style="12"/>
    <col min="9215" max="9215" width="5.42578125" style="12" customWidth="1"/>
    <col min="9216" max="9216" width="6" style="12" customWidth="1"/>
    <col min="9217" max="9219" width="9.140625" style="12"/>
    <col min="9220" max="9220" width="21" style="12" customWidth="1"/>
    <col min="9221" max="9223" width="15.5703125" style="12" customWidth="1"/>
    <col min="9224" max="9470" width="9.140625" style="12"/>
    <col min="9471" max="9471" width="5.42578125" style="12" customWidth="1"/>
    <col min="9472" max="9472" width="6" style="12" customWidth="1"/>
    <col min="9473" max="9475" width="9.140625" style="12"/>
    <col min="9476" max="9476" width="21" style="12" customWidth="1"/>
    <col min="9477" max="9479" width="15.5703125" style="12" customWidth="1"/>
    <col min="9480" max="9726" width="9.140625" style="12"/>
    <col min="9727" max="9727" width="5.42578125" style="12" customWidth="1"/>
    <col min="9728" max="9728" width="6" style="12" customWidth="1"/>
    <col min="9729" max="9731" width="9.140625" style="12"/>
    <col min="9732" max="9732" width="21" style="12" customWidth="1"/>
    <col min="9733" max="9735" width="15.5703125" style="12" customWidth="1"/>
    <col min="9736" max="9982" width="9.140625" style="12"/>
    <col min="9983" max="9983" width="5.42578125" style="12" customWidth="1"/>
    <col min="9984" max="9984" width="6" style="12" customWidth="1"/>
    <col min="9985" max="9987" width="9.140625" style="12"/>
    <col min="9988" max="9988" width="21" style="12" customWidth="1"/>
    <col min="9989" max="9991" width="15.5703125" style="12" customWidth="1"/>
    <col min="9992" max="10238" width="9.140625" style="12"/>
    <col min="10239" max="10239" width="5.42578125" style="12" customWidth="1"/>
    <col min="10240" max="10240" width="6" style="12" customWidth="1"/>
    <col min="10241" max="10243" width="9.140625" style="12"/>
    <col min="10244" max="10244" width="21" style="12" customWidth="1"/>
    <col min="10245" max="10247" width="15.5703125" style="12" customWidth="1"/>
    <col min="10248" max="10494" width="9.140625" style="12"/>
    <col min="10495" max="10495" width="5.42578125" style="12" customWidth="1"/>
    <col min="10496" max="10496" width="6" style="12" customWidth="1"/>
    <col min="10497" max="10499" width="9.140625" style="12"/>
    <col min="10500" max="10500" width="21" style="12" customWidth="1"/>
    <col min="10501" max="10503" width="15.5703125" style="12" customWidth="1"/>
    <col min="10504" max="10750" width="9.140625" style="12"/>
    <col min="10751" max="10751" width="5.42578125" style="12" customWidth="1"/>
    <col min="10752" max="10752" width="6" style="12" customWidth="1"/>
    <col min="10753" max="10755" width="9.140625" style="12"/>
    <col min="10756" max="10756" width="21" style="12" customWidth="1"/>
    <col min="10757" max="10759" width="15.5703125" style="12" customWidth="1"/>
    <col min="10760" max="11006" width="9.140625" style="12"/>
    <col min="11007" max="11007" width="5.42578125" style="12" customWidth="1"/>
    <col min="11008" max="11008" width="6" style="12" customWidth="1"/>
    <col min="11009" max="11011" width="9.140625" style="12"/>
    <col min="11012" max="11012" width="21" style="12" customWidth="1"/>
    <col min="11013" max="11015" width="15.5703125" style="12" customWidth="1"/>
    <col min="11016" max="11262" width="9.140625" style="12"/>
    <col min="11263" max="11263" width="5.42578125" style="12" customWidth="1"/>
    <col min="11264" max="11264" width="6" style="12" customWidth="1"/>
    <col min="11265" max="11267" width="9.140625" style="12"/>
    <col min="11268" max="11268" width="21" style="12" customWidth="1"/>
    <col min="11269" max="11271" width="15.5703125" style="12" customWidth="1"/>
    <col min="11272" max="11518" width="9.140625" style="12"/>
    <col min="11519" max="11519" width="5.42578125" style="12" customWidth="1"/>
    <col min="11520" max="11520" width="6" style="12" customWidth="1"/>
    <col min="11521" max="11523" width="9.140625" style="12"/>
    <col min="11524" max="11524" width="21" style="12" customWidth="1"/>
    <col min="11525" max="11527" width="15.5703125" style="12" customWidth="1"/>
    <col min="11528" max="11774" width="9.140625" style="12"/>
    <col min="11775" max="11775" width="5.42578125" style="12" customWidth="1"/>
    <col min="11776" max="11776" width="6" style="12" customWidth="1"/>
    <col min="11777" max="11779" width="9.140625" style="12"/>
    <col min="11780" max="11780" width="21" style="12" customWidth="1"/>
    <col min="11781" max="11783" width="15.5703125" style="12" customWidth="1"/>
    <col min="11784" max="12030" width="9.140625" style="12"/>
    <col min="12031" max="12031" width="5.42578125" style="12" customWidth="1"/>
    <col min="12032" max="12032" width="6" style="12" customWidth="1"/>
    <col min="12033" max="12035" width="9.140625" style="12"/>
    <col min="12036" max="12036" width="21" style="12" customWidth="1"/>
    <col min="12037" max="12039" width="15.5703125" style="12" customWidth="1"/>
    <col min="12040" max="12286" width="9.140625" style="12"/>
    <col min="12287" max="12287" width="5.42578125" style="12" customWidth="1"/>
    <col min="12288" max="12288" width="6" style="12" customWidth="1"/>
    <col min="12289" max="12291" width="9.140625" style="12"/>
    <col min="12292" max="12292" width="21" style="12" customWidth="1"/>
    <col min="12293" max="12295" width="15.5703125" style="12" customWidth="1"/>
    <col min="12296" max="12542" width="9.140625" style="12"/>
    <col min="12543" max="12543" width="5.42578125" style="12" customWidth="1"/>
    <col min="12544" max="12544" width="6" style="12" customWidth="1"/>
    <col min="12545" max="12547" width="9.140625" style="12"/>
    <col min="12548" max="12548" width="21" style="12" customWidth="1"/>
    <col min="12549" max="12551" width="15.5703125" style="12" customWidth="1"/>
    <col min="12552" max="12798" width="9.140625" style="12"/>
    <col min="12799" max="12799" width="5.42578125" style="12" customWidth="1"/>
    <col min="12800" max="12800" width="6" style="12" customWidth="1"/>
    <col min="12801" max="12803" width="9.140625" style="12"/>
    <col min="12804" max="12804" width="21" style="12" customWidth="1"/>
    <col min="12805" max="12807" width="15.5703125" style="12" customWidth="1"/>
    <col min="12808" max="13054" width="9.140625" style="12"/>
    <col min="13055" max="13055" width="5.42578125" style="12" customWidth="1"/>
    <col min="13056" max="13056" width="6" style="12" customWidth="1"/>
    <col min="13057" max="13059" width="9.140625" style="12"/>
    <col min="13060" max="13060" width="21" style="12" customWidth="1"/>
    <col min="13061" max="13063" width="15.5703125" style="12" customWidth="1"/>
    <col min="13064" max="13310" width="9.140625" style="12"/>
    <col min="13311" max="13311" width="5.42578125" style="12" customWidth="1"/>
    <col min="13312" max="13312" width="6" style="12" customWidth="1"/>
    <col min="13313" max="13315" width="9.140625" style="12"/>
    <col min="13316" max="13316" width="21" style="12" customWidth="1"/>
    <col min="13317" max="13319" width="15.5703125" style="12" customWidth="1"/>
    <col min="13320" max="13566" width="9.140625" style="12"/>
    <col min="13567" max="13567" width="5.42578125" style="12" customWidth="1"/>
    <col min="13568" max="13568" width="6" style="12" customWidth="1"/>
    <col min="13569" max="13571" width="9.140625" style="12"/>
    <col min="13572" max="13572" width="21" style="12" customWidth="1"/>
    <col min="13573" max="13575" width="15.5703125" style="12" customWidth="1"/>
    <col min="13576" max="13822" width="9.140625" style="12"/>
    <col min="13823" max="13823" width="5.42578125" style="12" customWidth="1"/>
    <col min="13824" max="13824" width="6" style="12" customWidth="1"/>
    <col min="13825" max="13827" width="9.140625" style="12"/>
    <col min="13828" max="13828" width="21" style="12" customWidth="1"/>
    <col min="13829" max="13831" width="15.5703125" style="12" customWidth="1"/>
    <col min="13832" max="14078" width="9.140625" style="12"/>
    <col min="14079" max="14079" width="5.42578125" style="12" customWidth="1"/>
    <col min="14080" max="14080" width="6" style="12" customWidth="1"/>
    <col min="14081" max="14083" width="9.140625" style="12"/>
    <col min="14084" max="14084" width="21" style="12" customWidth="1"/>
    <col min="14085" max="14087" width="15.5703125" style="12" customWidth="1"/>
    <col min="14088" max="14334" width="9.140625" style="12"/>
    <col min="14335" max="14335" width="5.42578125" style="12" customWidth="1"/>
    <col min="14336" max="14336" width="6" style="12" customWidth="1"/>
    <col min="14337" max="14339" width="9.140625" style="12"/>
    <col min="14340" max="14340" width="21" style="12" customWidth="1"/>
    <col min="14341" max="14343" width="15.5703125" style="12" customWidth="1"/>
    <col min="14344" max="14590" width="9.140625" style="12"/>
    <col min="14591" max="14591" width="5.42578125" style="12" customWidth="1"/>
    <col min="14592" max="14592" width="6" style="12" customWidth="1"/>
    <col min="14593" max="14595" width="9.140625" style="12"/>
    <col min="14596" max="14596" width="21" style="12" customWidth="1"/>
    <col min="14597" max="14599" width="15.5703125" style="12" customWidth="1"/>
    <col min="14600" max="14846" width="9.140625" style="12"/>
    <col min="14847" max="14847" width="5.42578125" style="12" customWidth="1"/>
    <col min="14848" max="14848" width="6" style="12" customWidth="1"/>
    <col min="14849" max="14851" width="9.140625" style="12"/>
    <col min="14852" max="14852" width="21" style="12" customWidth="1"/>
    <col min="14853" max="14855" width="15.5703125" style="12" customWidth="1"/>
    <col min="14856" max="15102" width="9.140625" style="12"/>
    <col min="15103" max="15103" width="5.42578125" style="12" customWidth="1"/>
    <col min="15104" max="15104" width="6" style="12" customWidth="1"/>
    <col min="15105" max="15107" width="9.140625" style="12"/>
    <col min="15108" max="15108" width="21" style="12" customWidth="1"/>
    <col min="15109" max="15111" width="15.5703125" style="12" customWidth="1"/>
    <col min="15112" max="15358" width="9.140625" style="12"/>
    <col min="15359" max="15359" width="5.42578125" style="12" customWidth="1"/>
    <col min="15360" max="15360" width="6" style="12" customWidth="1"/>
    <col min="15361" max="15363" width="9.140625" style="12"/>
    <col min="15364" max="15364" width="21" style="12" customWidth="1"/>
    <col min="15365" max="15367" width="15.5703125" style="12" customWidth="1"/>
    <col min="15368" max="15614" width="9.140625" style="12"/>
    <col min="15615" max="15615" width="5.42578125" style="12" customWidth="1"/>
    <col min="15616" max="15616" width="6" style="12" customWidth="1"/>
    <col min="15617" max="15619" width="9.140625" style="12"/>
    <col min="15620" max="15620" width="21" style="12" customWidth="1"/>
    <col min="15621" max="15623" width="15.5703125" style="12" customWidth="1"/>
    <col min="15624" max="15870" width="9.140625" style="12"/>
    <col min="15871" max="15871" width="5.42578125" style="12" customWidth="1"/>
    <col min="15872" max="15872" width="6" style="12" customWidth="1"/>
    <col min="15873" max="15875" width="9.140625" style="12"/>
    <col min="15876" max="15876" width="21" style="12" customWidth="1"/>
    <col min="15877" max="15879" width="15.5703125" style="12" customWidth="1"/>
    <col min="15880" max="16126" width="9.140625" style="12"/>
    <col min="16127" max="16127" width="5.42578125" style="12" customWidth="1"/>
    <col min="16128" max="16128" width="6" style="12" customWidth="1"/>
    <col min="16129" max="16131" width="9.140625" style="12"/>
    <col min="16132" max="16132" width="21" style="12" customWidth="1"/>
    <col min="16133" max="16135" width="15.5703125" style="12" customWidth="1"/>
    <col min="16136" max="16384" width="9.140625" style="12"/>
  </cols>
  <sheetData>
    <row r="1" spans="1:53" ht="66" customHeight="1" x14ac:dyDescent="0.3">
      <c r="A1" s="116"/>
      <c r="B1" s="116"/>
      <c r="C1" s="116"/>
      <c r="D1" s="116"/>
      <c r="E1" s="116"/>
      <c r="F1" s="116"/>
      <c r="G1" s="140" t="s">
        <v>450</v>
      </c>
      <c r="H1" s="140"/>
      <c r="I1" s="140"/>
    </row>
    <row r="2" spans="1:53" ht="48.75" customHeight="1" x14ac:dyDescent="0.2">
      <c r="A2" s="180" t="s">
        <v>478</v>
      </c>
      <c r="B2" s="180"/>
      <c r="C2" s="180"/>
      <c r="D2" s="180"/>
      <c r="E2" s="180"/>
      <c r="F2" s="180"/>
      <c r="G2" s="180"/>
      <c r="H2" s="180"/>
      <c r="I2" s="180"/>
    </row>
    <row r="3" spans="1:53" ht="16.5" x14ac:dyDescent="0.25">
      <c r="A3" s="117"/>
      <c r="B3" s="118"/>
      <c r="C3" s="119"/>
      <c r="D3" s="119"/>
      <c r="E3" s="119"/>
      <c r="F3" s="119"/>
      <c r="G3" s="120"/>
      <c r="I3" s="120" t="s">
        <v>355</v>
      </c>
    </row>
    <row r="4" spans="1:53" ht="58.5" customHeight="1" x14ac:dyDescent="0.25">
      <c r="A4" s="121" t="s">
        <v>356</v>
      </c>
      <c r="B4" s="121" t="s">
        <v>357</v>
      </c>
      <c r="C4" s="181" t="s">
        <v>358</v>
      </c>
      <c r="D4" s="182"/>
      <c r="E4" s="182"/>
      <c r="F4" s="182"/>
      <c r="G4" s="122" t="s">
        <v>331</v>
      </c>
      <c r="H4" s="122" t="s">
        <v>332</v>
      </c>
      <c r="I4" s="102" t="s">
        <v>263</v>
      </c>
      <c r="L4" s="167"/>
      <c r="M4" s="167"/>
      <c r="N4" s="167"/>
      <c r="O4" s="167"/>
      <c r="P4" s="167"/>
      <c r="Q4" s="167"/>
      <c r="R4" s="167"/>
      <c r="S4" s="167"/>
      <c r="T4" s="138"/>
      <c r="U4" s="138"/>
      <c r="V4" s="138"/>
      <c r="W4" s="138"/>
      <c r="X4" s="138"/>
      <c r="Y4" s="138"/>
      <c r="Z4" s="138"/>
      <c r="AA4" s="138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  <c r="AN4" s="138"/>
      <c r="AO4" s="138"/>
      <c r="AP4" s="138"/>
      <c r="AQ4" s="138"/>
      <c r="AR4" s="138"/>
      <c r="AS4" s="138"/>
      <c r="AT4" s="138"/>
      <c r="AU4" s="138"/>
      <c r="AV4" s="138"/>
      <c r="AW4" s="138"/>
      <c r="AX4" s="138"/>
      <c r="AY4" s="138"/>
      <c r="AZ4" s="138"/>
      <c r="BA4" s="138"/>
    </row>
    <row r="5" spans="1:53" ht="12.75" x14ac:dyDescent="0.2">
      <c r="A5" s="123" t="s">
        <v>359</v>
      </c>
      <c r="B5" s="123" t="s">
        <v>360</v>
      </c>
      <c r="C5" s="183" t="s">
        <v>361</v>
      </c>
      <c r="D5" s="184"/>
      <c r="E5" s="184"/>
      <c r="F5" s="184"/>
      <c r="G5" s="124">
        <v>4</v>
      </c>
      <c r="H5" s="124">
        <v>5</v>
      </c>
      <c r="I5" s="124">
        <v>6</v>
      </c>
    </row>
    <row r="6" spans="1:53" ht="16.5" customHeight="1" x14ac:dyDescent="0.2">
      <c r="A6" s="185" t="s">
        <v>362</v>
      </c>
      <c r="B6" s="185"/>
      <c r="C6" s="185"/>
      <c r="D6" s="185"/>
      <c r="E6" s="185"/>
      <c r="F6" s="185"/>
      <c r="G6" s="125">
        <f>G7+G13+G15+G19+G22+G28+G31+G33+G37+G39+G26</f>
        <v>113563462.71000001</v>
      </c>
      <c r="H6" s="125">
        <f>H7+H13+H15+H19+H22+H28+H31+H33+H37+H39+H26</f>
        <v>82473521.74000001</v>
      </c>
      <c r="I6" s="98">
        <f>H6/G6*100</f>
        <v>72.623289015594338</v>
      </c>
      <c r="J6" s="126"/>
    </row>
    <row r="7" spans="1:53" ht="15.75" customHeight="1" x14ac:dyDescent="0.2">
      <c r="A7" s="127" t="s">
        <v>363</v>
      </c>
      <c r="B7" s="173" t="s">
        <v>364</v>
      </c>
      <c r="C7" s="174"/>
      <c r="D7" s="174"/>
      <c r="E7" s="174"/>
      <c r="F7" s="174"/>
      <c r="G7" s="128">
        <f>G8+G9+G10+G11+G12</f>
        <v>28251340.41</v>
      </c>
      <c r="H7" s="128">
        <f>H8+H9+H10+H11+H12</f>
        <v>21141957.310000002</v>
      </c>
      <c r="I7" s="98">
        <f t="shared" ref="I7:I41" si="0">H7/G7*100</f>
        <v>74.835236145172345</v>
      </c>
      <c r="J7" s="126"/>
      <c r="K7" s="126"/>
    </row>
    <row r="8" spans="1:53" ht="15.75" customHeight="1" x14ac:dyDescent="0.2">
      <c r="A8" s="127" t="s">
        <v>363</v>
      </c>
      <c r="B8" s="129" t="s">
        <v>365</v>
      </c>
      <c r="C8" s="168" t="s">
        <v>366</v>
      </c>
      <c r="D8" s="169"/>
      <c r="E8" s="169"/>
      <c r="F8" s="169"/>
      <c r="G8" s="130">
        <v>1086432</v>
      </c>
      <c r="H8" s="130">
        <v>818323.4</v>
      </c>
      <c r="I8" s="98">
        <f t="shared" si="0"/>
        <v>75.322100232688285</v>
      </c>
    </row>
    <row r="9" spans="1:53" ht="15.75" customHeight="1" x14ac:dyDescent="0.2">
      <c r="A9" s="127" t="s">
        <v>363</v>
      </c>
      <c r="B9" s="129" t="s">
        <v>367</v>
      </c>
      <c r="C9" s="168" t="s">
        <v>368</v>
      </c>
      <c r="D9" s="169"/>
      <c r="E9" s="169"/>
      <c r="F9" s="169"/>
      <c r="G9" s="130">
        <v>18100819.43</v>
      </c>
      <c r="H9" s="130">
        <v>13046441.890000001</v>
      </c>
      <c r="I9" s="98">
        <f t="shared" si="0"/>
        <v>72.07652637193344</v>
      </c>
    </row>
    <row r="10" spans="1:53" ht="15.75" customHeight="1" x14ac:dyDescent="0.2">
      <c r="A10" s="127" t="s">
        <v>363</v>
      </c>
      <c r="B10" s="129" t="s">
        <v>369</v>
      </c>
      <c r="C10" s="168" t="s">
        <v>370</v>
      </c>
      <c r="D10" s="169"/>
      <c r="E10" s="169"/>
      <c r="F10" s="169"/>
      <c r="G10" s="130">
        <v>59400</v>
      </c>
      <c r="H10" s="130">
        <v>59400</v>
      </c>
      <c r="I10" s="98">
        <f>H10/G10*100</f>
        <v>100</v>
      </c>
    </row>
    <row r="11" spans="1:53" ht="15.75" customHeight="1" x14ac:dyDescent="0.2">
      <c r="A11" s="127" t="s">
        <v>363</v>
      </c>
      <c r="B11" s="129" t="s">
        <v>443</v>
      </c>
      <c r="C11" s="168" t="s">
        <v>444</v>
      </c>
      <c r="D11" s="169"/>
      <c r="E11" s="169"/>
      <c r="F11" s="169"/>
      <c r="G11" s="130">
        <v>200000</v>
      </c>
      <c r="H11" s="130"/>
      <c r="I11" s="98"/>
    </row>
    <row r="12" spans="1:53" ht="15.75" customHeight="1" x14ac:dyDescent="0.2">
      <c r="A12" s="127" t="s">
        <v>363</v>
      </c>
      <c r="B12" s="129" t="s">
        <v>371</v>
      </c>
      <c r="C12" s="168" t="s">
        <v>372</v>
      </c>
      <c r="D12" s="169"/>
      <c r="E12" s="169"/>
      <c r="F12" s="169"/>
      <c r="G12" s="130">
        <v>8804688.9800000004</v>
      </c>
      <c r="H12" s="130">
        <v>7217792.0199999996</v>
      </c>
      <c r="I12" s="98">
        <f t="shared" si="0"/>
        <v>81.97668351937628</v>
      </c>
    </row>
    <row r="13" spans="1:53" ht="15.75" customHeight="1" x14ac:dyDescent="0.2">
      <c r="A13" s="127" t="s">
        <v>373</v>
      </c>
      <c r="B13" s="173" t="s">
        <v>374</v>
      </c>
      <c r="C13" s="174"/>
      <c r="D13" s="174"/>
      <c r="E13" s="174"/>
      <c r="F13" s="174"/>
      <c r="G13" s="128">
        <f>G14</f>
        <v>1377660</v>
      </c>
      <c r="H13" s="128">
        <f>H14</f>
        <v>1034785.51</v>
      </c>
      <c r="I13" s="98">
        <f t="shared" si="0"/>
        <v>75.111820768549578</v>
      </c>
    </row>
    <row r="14" spans="1:53" ht="15.75" customHeight="1" x14ac:dyDescent="0.2">
      <c r="A14" s="127" t="s">
        <v>373</v>
      </c>
      <c r="B14" s="129" t="s">
        <v>365</v>
      </c>
      <c r="C14" s="168" t="s">
        <v>375</v>
      </c>
      <c r="D14" s="168"/>
      <c r="E14" s="168"/>
      <c r="F14" s="168"/>
      <c r="G14" s="130">
        <v>1377660</v>
      </c>
      <c r="H14" s="130">
        <v>1034785.51</v>
      </c>
      <c r="I14" s="98">
        <f t="shared" si="0"/>
        <v>75.111820768549578</v>
      </c>
    </row>
    <row r="15" spans="1:53" ht="15.75" customHeight="1" x14ac:dyDescent="0.2">
      <c r="A15" s="127"/>
      <c r="B15" s="173" t="s">
        <v>376</v>
      </c>
      <c r="C15" s="174"/>
      <c r="D15" s="174"/>
      <c r="E15" s="174"/>
      <c r="F15" s="174"/>
      <c r="G15" s="128">
        <f>G16+G17+G18</f>
        <v>1027200</v>
      </c>
      <c r="H15" s="128">
        <f>H16+H17+H18</f>
        <v>571382.96</v>
      </c>
      <c r="I15" s="98">
        <f t="shared" si="0"/>
        <v>55.625288161993765</v>
      </c>
    </row>
    <row r="16" spans="1:53" ht="15.75" customHeight="1" x14ac:dyDescent="0.2">
      <c r="A16" s="127" t="s">
        <v>365</v>
      </c>
      <c r="B16" s="129" t="s">
        <v>380</v>
      </c>
      <c r="C16" s="168" t="s">
        <v>445</v>
      </c>
      <c r="D16" s="168"/>
      <c r="E16" s="168"/>
      <c r="F16" s="168"/>
      <c r="G16" s="130">
        <v>50000</v>
      </c>
      <c r="H16" s="130"/>
      <c r="I16" s="98">
        <f t="shared" si="0"/>
        <v>0</v>
      </c>
    </row>
    <row r="17" spans="1:9" ht="30" customHeight="1" x14ac:dyDescent="0.2">
      <c r="A17" s="127" t="s">
        <v>365</v>
      </c>
      <c r="B17" s="129" t="s">
        <v>395</v>
      </c>
      <c r="C17" s="170" t="s">
        <v>446</v>
      </c>
      <c r="D17" s="171"/>
      <c r="E17" s="171"/>
      <c r="F17" s="172"/>
      <c r="G17" s="130">
        <v>90000</v>
      </c>
      <c r="H17" s="130"/>
      <c r="I17" s="98">
        <f t="shared" si="0"/>
        <v>0</v>
      </c>
    </row>
    <row r="18" spans="1:9" ht="15.75" customHeight="1" x14ac:dyDescent="0.2">
      <c r="A18" s="127" t="s">
        <v>365</v>
      </c>
      <c r="B18" s="129" t="s">
        <v>377</v>
      </c>
      <c r="C18" s="168" t="s">
        <v>378</v>
      </c>
      <c r="D18" s="168"/>
      <c r="E18" s="168"/>
      <c r="F18" s="168"/>
      <c r="G18" s="130">
        <v>887200</v>
      </c>
      <c r="H18" s="130">
        <v>571382.96</v>
      </c>
      <c r="I18" s="98">
        <f t="shared" si="0"/>
        <v>64.402948602344452</v>
      </c>
    </row>
    <row r="19" spans="1:9" ht="15.75" customHeight="1" x14ac:dyDescent="0.2">
      <c r="A19" s="127" t="s">
        <v>367</v>
      </c>
      <c r="B19" s="173" t="s">
        <v>379</v>
      </c>
      <c r="C19" s="173"/>
      <c r="D19" s="173"/>
      <c r="E19" s="173"/>
      <c r="F19" s="173"/>
      <c r="G19" s="131">
        <f>G20+G21</f>
        <v>8658302.8499999996</v>
      </c>
      <c r="H19" s="131">
        <f>H20+H21</f>
        <v>992026.7</v>
      </c>
      <c r="I19" s="98">
        <f t="shared" si="0"/>
        <v>11.457519067954525</v>
      </c>
    </row>
    <row r="20" spans="1:9" ht="15.75" customHeight="1" x14ac:dyDescent="0.2">
      <c r="A20" s="127" t="s">
        <v>367</v>
      </c>
      <c r="B20" s="132" t="s">
        <v>380</v>
      </c>
      <c r="C20" s="175" t="s">
        <v>381</v>
      </c>
      <c r="D20" s="176"/>
      <c r="E20" s="176"/>
      <c r="F20" s="176"/>
      <c r="G20" s="133">
        <v>7753302.8499999996</v>
      </c>
      <c r="H20" s="133">
        <v>764924.5</v>
      </c>
      <c r="I20" s="98">
        <f t="shared" si="0"/>
        <v>9.8657890037147205</v>
      </c>
    </row>
    <row r="21" spans="1:9" ht="15.75" customHeight="1" x14ac:dyDescent="0.2">
      <c r="A21" s="134" t="s">
        <v>367</v>
      </c>
      <c r="B21" s="132" t="s">
        <v>382</v>
      </c>
      <c r="C21" s="175" t="s">
        <v>383</v>
      </c>
      <c r="D21" s="176"/>
      <c r="E21" s="176"/>
      <c r="F21" s="176"/>
      <c r="G21" s="133">
        <v>905000</v>
      </c>
      <c r="H21" s="133">
        <v>227102.2</v>
      </c>
      <c r="I21" s="98">
        <f t="shared" si="0"/>
        <v>25.094165745856355</v>
      </c>
    </row>
    <row r="22" spans="1:9" ht="15.75" customHeight="1" x14ac:dyDescent="0.2">
      <c r="A22" s="127" t="s">
        <v>384</v>
      </c>
      <c r="B22" s="173" t="s">
        <v>385</v>
      </c>
      <c r="C22" s="174"/>
      <c r="D22" s="174"/>
      <c r="E22" s="174"/>
      <c r="F22" s="174"/>
      <c r="G22" s="131">
        <f>G23+G24+G25</f>
        <v>43457042.589999996</v>
      </c>
      <c r="H22" s="131">
        <f>H23+H24+H25</f>
        <v>38223229.450000003</v>
      </c>
      <c r="I22" s="98">
        <f t="shared" si="0"/>
        <v>87.956352231837428</v>
      </c>
    </row>
    <row r="23" spans="1:9" ht="15.75" customHeight="1" x14ac:dyDescent="0.2">
      <c r="A23" s="127" t="s">
        <v>384</v>
      </c>
      <c r="B23" s="129" t="s">
        <v>363</v>
      </c>
      <c r="C23" s="168" t="s">
        <v>386</v>
      </c>
      <c r="D23" s="169"/>
      <c r="E23" s="169"/>
      <c r="F23" s="169"/>
      <c r="G23" s="133">
        <v>555000</v>
      </c>
      <c r="H23" s="133">
        <v>334114.67</v>
      </c>
      <c r="I23" s="98">
        <f t="shared" si="0"/>
        <v>60.20084144144144</v>
      </c>
    </row>
    <row r="24" spans="1:9" ht="15.75" customHeight="1" x14ac:dyDescent="0.2">
      <c r="A24" s="127" t="s">
        <v>384</v>
      </c>
      <c r="B24" s="129" t="s">
        <v>373</v>
      </c>
      <c r="C24" s="168" t="s">
        <v>387</v>
      </c>
      <c r="D24" s="169"/>
      <c r="E24" s="169"/>
      <c r="F24" s="169"/>
      <c r="G24" s="133">
        <v>15528307.279999999</v>
      </c>
      <c r="H24" s="133">
        <v>15432266.42</v>
      </c>
      <c r="I24" s="98">
        <f t="shared" si="0"/>
        <v>99.38151107993788</v>
      </c>
    </row>
    <row r="25" spans="1:9" ht="15.75" customHeight="1" x14ac:dyDescent="0.2">
      <c r="A25" s="127" t="s">
        <v>384</v>
      </c>
      <c r="B25" s="129" t="s">
        <v>365</v>
      </c>
      <c r="C25" s="168" t="s">
        <v>388</v>
      </c>
      <c r="D25" s="169"/>
      <c r="E25" s="169"/>
      <c r="F25" s="169"/>
      <c r="G25" s="135">
        <v>27373735.309999999</v>
      </c>
      <c r="H25" s="135">
        <v>22456848.359999999</v>
      </c>
      <c r="I25" s="98">
        <f t="shared" si="0"/>
        <v>82.037939308181322</v>
      </c>
    </row>
    <row r="26" spans="1:9" ht="15.75" customHeight="1" x14ac:dyDescent="0.2">
      <c r="A26" s="127" t="s">
        <v>399</v>
      </c>
      <c r="B26" s="173" t="s">
        <v>448</v>
      </c>
      <c r="C26" s="174"/>
      <c r="D26" s="174"/>
      <c r="E26" s="174"/>
      <c r="F26" s="174"/>
      <c r="G26" s="136">
        <f>G27</f>
        <v>133316.70000000001</v>
      </c>
      <c r="H26" s="136">
        <f>H27</f>
        <v>0</v>
      </c>
      <c r="I26" s="98">
        <f t="shared" si="0"/>
        <v>0</v>
      </c>
    </row>
    <row r="27" spans="1:9" ht="15.75" customHeight="1" x14ac:dyDescent="0.2">
      <c r="A27" s="127" t="s">
        <v>399</v>
      </c>
      <c r="B27" s="129" t="s">
        <v>365</v>
      </c>
      <c r="C27" s="170" t="s">
        <v>449</v>
      </c>
      <c r="D27" s="171"/>
      <c r="E27" s="171"/>
      <c r="F27" s="172"/>
      <c r="G27" s="135">
        <v>133316.70000000001</v>
      </c>
      <c r="H27" s="135"/>
      <c r="I27" s="98">
        <f t="shared" si="0"/>
        <v>0</v>
      </c>
    </row>
    <row r="28" spans="1:9" x14ac:dyDescent="0.2">
      <c r="A28" s="127" t="s">
        <v>369</v>
      </c>
      <c r="B28" s="173" t="s">
        <v>389</v>
      </c>
      <c r="C28" s="174"/>
      <c r="D28" s="174"/>
      <c r="E28" s="174"/>
      <c r="F28" s="174"/>
      <c r="G28" s="136">
        <f>G29+G30</f>
        <v>150000</v>
      </c>
      <c r="H28" s="136">
        <f>H29+H30</f>
        <v>70700</v>
      </c>
      <c r="I28" s="98">
        <f t="shared" si="0"/>
        <v>47.133333333333333</v>
      </c>
    </row>
    <row r="29" spans="1:9" ht="15.75" customHeight="1" x14ac:dyDescent="0.2">
      <c r="A29" s="127" t="s">
        <v>369</v>
      </c>
      <c r="B29" s="129" t="s">
        <v>384</v>
      </c>
      <c r="C29" s="177" t="s">
        <v>390</v>
      </c>
      <c r="D29" s="178"/>
      <c r="E29" s="178"/>
      <c r="F29" s="179"/>
      <c r="G29" s="135">
        <v>50000</v>
      </c>
      <c r="H29" s="135">
        <v>15500</v>
      </c>
      <c r="I29" s="98">
        <f t="shared" si="0"/>
        <v>31</v>
      </c>
    </row>
    <row r="30" spans="1:9" ht="15.75" customHeight="1" x14ac:dyDescent="0.2">
      <c r="A30" s="127" t="s">
        <v>369</v>
      </c>
      <c r="B30" s="129" t="s">
        <v>369</v>
      </c>
      <c r="C30" s="168" t="s">
        <v>391</v>
      </c>
      <c r="D30" s="169"/>
      <c r="E30" s="169"/>
      <c r="F30" s="169"/>
      <c r="G30" s="133">
        <v>100000</v>
      </c>
      <c r="H30" s="133">
        <v>55200</v>
      </c>
      <c r="I30" s="98">
        <f t="shared" si="0"/>
        <v>55.2</v>
      </c>
    </row>
    <row r="31" spans="1:9" ht="15.75" customHeight="1" x14ac:dyDescent="0.2">
      <c r="A31" s="127" t="s">
        <v>392</v>
      </c>
      <c r="B31" s="173" t="s">
        <v>393</v>
      </c>
      <c r="C31" s="174"/>
      <c r="D31" s="174"/>
      <c r="E31" s="174"/>
      <c r="F31" s="174"/>
      <c r="G31" s="128">
        <f>G32</f>
        <v>19307723.760000002</v>
      </c>
      <c r="H31" s="128">
        <f>H32</f>
        <v>12772117.960000001</v>
      </c>
      <c r="I31" s="98">
        <f t="shared" si="0"/>
        <v>66.150303985911179</v>
      </c>
    </row>
    <row r="32" spans="1:9" ht="15.75" customHeight="1" x14ac:dyDescent="0.2">
      <c r="A32" s="127" t="s">
        <v>392</v>
      </c>
      <c r="B32" s="129" t="s">
        <v>363</v>
      </c>
      <c r="C32" s="168" t="s">
        <v>394</v>
      </c>
      <c r="D32" s="169"/>
      <c r="E32" s="169"/>
      <c r="F32" s="169"/>
      <c r="G32" s="130">
        <v>19307723.760000002</v>
      </c>
      <c r="H32" s="130">
        <v>12772117.960000001</v>
      </c>
      <c r="I32" s="98">
        <f t="shared" si="0"/>
        <v>66.150303985911179</v>
      </c>
    </row>
    <row r="33" spans="1:9" ht="15.75" customHeight="1" x14ac:dyDescent="0.2">
      <c r="A33" s="127" t="s">
        <v>395</v>
      </c>
      <c r="B33" s="173" t="s">
        <v>396</v>
      </c>
      <c r="C33" s="174"/>
      <c r="D33" s="174"/>
      <c r="E33" s="174"/>
      <c r="F33" s="174"/>
      <c r="G33" s="128">
        <f>G34+G35+G36</f>
        <v>1819263</v>
      </c>
      <c r="H33" s="128">
        <f>H34+H35+H36</f>
        <v>1296253.42</v>
      </c>
      <c r="I33" s="98">
        <f t="shared" si="0"/>
        <v>71.251568354877776</v>
      </c>
    </row>
    <row r="34" spans="1:9" ht="15.75" customHeight="1" x14ac:dyDescent="0.25">
      <c r="A34" s="102">
        <v>10</v>
      </c>
      <c r="B34" s="129" t="s">
        <v>363</v>
      </c>
      <c r="C34" s="175" t="s">
        <v>397</v>
      </c>
      <c r="D34" s="176"/>
      <c r="E34" s="176"/>
      <c r="F34" s="176"/>
      <c r="G34" s="130">
        <v>1157659</v>
      </c>
      <c r="H34" s="130">
        <v>829040.54</v>
      </c>
      <c r="I34" s="98">
        <f t="shared" si="0"/>
        <v>71.613535592087146</v>
      </c>
    </row>
    <row r="35" spans="1:9" ht="15.75" customHeight="1" x14ac:dyDescent="0.2">
      <c r="A35" s="127" t="s">
        <v>395</v>
      </c>
      <c r="B35" s="129" t="s">
        <v>365</v>
      </c>
      <c r="C35" s="175" t="s">
        <v>398</v>
      </c>
      <c r="D35" s="176"/>
      <c r="E35" s="176"/>
      <c r="F35" s="176"/>
      <c r="G35" s="130">
        <v>104964</v>
      </c>
      <c r="H35" s="130">
        <v>78627.490000000005</v>
      </c>
      <c r="I35" s="98">
        <f t="shared" si="0"/>
        <v>74.909006897602993</v>
      </c>
    </row>
    <row r="36" spans="1:9" ht="15.75" customHeight="1" x14ac:dyDescent="0.25">
      <c r="A36" s="102">
        <v>10</v>
      </c>
      <c r="B36" s="129" t="s">
        <v>399</v>
      </c>
      <c r="C36" s="175" t="s">
        <v>400</v>
      </c>
      <c r="D36" s="176"/>
      <c r="E36" s="176"/>
      <c r="F36" s="176"/>
      <c r="G36" s="130">
        <v>556640</v>
      </c>
      <c r="H36" s="130">
        <v>388585.39</v>
      </c>
      <c r="I36" s="98">
        <f t="shared" si="0"/>
        <v>69.809102831273364</v>
      </c>
    </row>
    <row r="37" spans="1:9" ht="15.75" customHeight="1" x14ac:dyDescent="0.25">
      <c r="A37" s="102">
        <v>11</v>
      </c>
      <c r="B37" s="173" t="s">
        <v>401</v>
      </c>
      <c r="C37" s="174"/>
      <c r="D37" s="174"/>
      <c r="E37" s="174"/>
      <c r="F37" s="174"/>
      <c r="G37" s="128">
        <f>G38</f>
        <v>9197901.4000000004</v>
      </c>
      <c r="H37" s="128">
        <f>H38</f>
        <v>6265810.9299999997</v>
      </c>
      <c r="I37" s="98">
        <f t="shared" si="0"/>
        <v>68.122179805058565</v>
      </c>
    </row>
    <row r="38" spans="1:9" ht="15.75" customHeight="1" x14ac:dyDescent="0.25">
      <c r="A38" s="102">
        <v>11</v>
      </c>
      <c r="B38" s="129" t="s">
        <v>363</v>
      </c>
      <c r="C38" s="175" t="s">
        <v>402</v>
      </c>
      <c r="D38" s="176"/>
      <c r="E38" s="176"/>
      <c r="F38" s="176"/>
      <c r="G38" s="130">
        <v>9197901.4000000004</v>
      </c>
      <c r="H38" s="130">
        <v>6265810.9299999997</v>
      </c>
      <c r="I38" s="98">
        <f t="shared" si="0"/>
        <v>68.122179805058565</v>
      </c>
    </row>
    <row r="39" spans="1:9" ht="15.75" customHeight="1" x14ac:dyDescent="0.25">
      <c r="A39" s="102">
        <v>12</v>
      </c>
      <c r="B39" s="173" t="s">
        <v>403</v>
      </c>
      <c r="C39" s="174"/>
      <c r="D39" s="174"/>
      <c r="E39" s="174"/>
      <c r="F39" s="174"/>
      <c r="G39" s="128">
        <f>G41+G40</f>
        <v>183712</v>
      </c>
      <c r="H39" s="128">
        <f>H41+H40</f>
        <v>105257.5</v>
      </c>
      <c r="I39" s="98">
        <f t="shared" si="0"/>
        <v>57.294841926493646</v>
      </c>
    </row>
    <row r="40" spans="1:9" ht="15.75" customHeight="1" x14ac:dyDescent="0.25">
      <c r="A40" s="102">
        <v>12</v>
      </c>
      <c r="B40" s="129" t="s">
        <v>363</v>
      </c>
      <c r="C40" s="175" t="s">
        <v>404</v>
      </c>
      <c r="D40" s="176"/>
      <c r="E40" s="176"/>
      <c r="F40" s="176"/>
      <c r="G40" s="130">
        <v>83712</v>
      </c>
      <c r="H40" s="130">
        <v>83712</v>
      </c>
      <c r="I40" s="98">
        <f t="shared" si="0"/>
        <v>100</v>
      </c>
    </row>
    <row r="41" spans="1:9" x14ac:dyDescent="0.25">
      <c r="A41" s="102">
        <v>12</v>
      </c>
      <c r="B41" s="129" t="s">
        <v>373</v>
      </c>
      <c r="C41" s="175" t="s">
        <v>405</v>
      </c>
      <c r="D41" s="176"/>
      <c r="E41" s="176"/>
      <c r="F41" s="176"/>
      <c r="G41" s="130">
        <v>100000</v>
      </c>
      <c r="H41" s="130">
        <v>21545.5</v>
      </c>
      <c r="I41" s="98">
        <f t="shared" si="0"/>
        <v>21.545500000000001</v>
      </c>
    </row>
  </sheetData>
  <mergeCells count="41">
    <mergeCell ref="C14:F14"/>
    <mergeCell ref="G1:I1"/>
    <mergeCell ref="A2:I2"/>
    <mergeCell ref="C4:F4"/>
    <mergeCell ref="C5:F5"/>
    <mergeCell ref="A6:F6"/>
    <mergeCell ref="B7:F7"/>
    <mergeCell ref="C36:F36"/>
    <mergeCell ref="C23:F23"/>
    <mergeCell ref="C24:F24"/>
    <mergeCell ref="C25:F25"/>
    <mergeCell ref="B28:F28"/>
    <mergeCell ref="C29:F29"/>
    <mergeCell ref="C30:F30"/>
    <mergeCell ref="C27:F27"/>
    <mergeCell ref="B31:F31"/>
    <mergeCell ref="C32:F32"/>
    <mergeCell ref="B33:F33"/>
    <mergeCell ref="C34:F34"/>
    <mergeCell ref="C35:F35"/>
    <mergeCell ref="B37:F37"/>
    <mergeCell ref="C38:F38"/>
    <mergeCell ref="B39:F39"/>
    <mergeCell ref="C40:F40"/>
    <mergeCell ref="C41:F41"/>
    <mergeCell ref="L4:S4"/>
    <mergeCell ref="C11:F11"/>
    <mergeCell ref="C16:F16"/>
    <mergeCell ref="C17:F17"/>
    <mergeCell ref="B26:F26"/>
    <mergeCell ref="B15:F15"/>
    <mergeCell ref="C18:F18"/>
    <mergeCell ref="B19:F19"/>
    <mergeCell ref="C20:F20"/>
    <mergeCell ref="C21:F21"/>
    <mergeCell ref="B22:F22"/>
    <mergeCell ref="C8:F8"/>
    <mergeCell ref="C9:F9"/>
    <mergeCell ref="C10:F10"/>
    <mergeCell ref="C12:F12"/>
    <mergeCell ref="B13:F1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</Parameters>
</MailMerge>
</file>

<file path=customXml/itemProps1.xml><?xml version="1.0" encoding="utf-8"?>
<ds:datastoreItem xmlns:ds="http://schemas.openxmlformats.org/officeDocument/2006/customXml" ds:itemID="{0AD0BB64-D247-475F-9150-E1A248A99071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2</vt:i4>
      </vt:variant>
    </vt:vector>
  </HeadingPairs>
  <TitlesOfParts>
    <vt:vector size="11" baseType="lpstr">
      <vt:lpstr>Прил 1</vt:lpstr>
      <vt:lpstr>Прил 2</vt:lpstr>
      <vt:lpstr>Прил 3</vt:lpstr>
      <vt:lpstr>Прил 4</vt:lpstr>
      <vt:lpstr>прил 5</vt:lpstr>
      <vt:lpstr>прил 6</vt:lpstr>
      <vt:lpstr>прил 7</vt:lpstr>
      <vt:lpstr>прил 8</vt:lpstr>
      <vt:lpstr>прил 9</vt:lpstr>
      <vt:lpstr>'Прил 4'!Область_печати</vt:lpstr>
      <vt:lpstr>'прил 8'!Область_печати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Годунова-ПК\Годунова</dc:creator>
  <cp:lastModifiedBy>GL-BUH</cp:lastModifiedBy>
  <cp:lastPrinted>2025-10-07T06:17:26Z</cp:lastPrinted>
  <dcterms:created xsi:type="dcterms:W3CDTF">2020-04-01T06:37:20Z</dcterms:created>
  <dcterms:modified xsi:type="dcterms:W3CDTF">2025-10-07T06:29:53Z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Годунова месячный отчет.xlsx</vt:lpwstr>
  </property>
  <property fmtid="{D5CDD505-2E9C-101B-9397-08002B2CF9AE}" pid="3" name="Название отчета">
    <vt:lpwstr>Годунова месячный отчет.xlsx</vt:lpwstr>
  </property>
  <property fmtid="{D5CDD505-2E9C-101B-9397-08002B2CF9AE}" pid="4" name="Версия клиента">
    <vt:lpwstr>19.2.28.11110</vt:lpwstr>
  </property>
  <property fmtid="{D5CDD505-2E9C-101B-9397-08002B2CF9AE}" pid="5" name="Версия базы">
    <vt:lpwstr>19.2.2804.199584582</vt:lpwstr>
  </property>
  <property fmtid="{D5CDD505-2E9C-101B-9397-08002B2CF9AE}" pid="6" name="Тип сервера">
    <vt:lpwstr>MSSQL</vt:lpwstr>
  </property>
  <property fmtid="{D5CDD505-2E9C-101B-9397-08002B2CF9AE}" pid="7" name="Сервер">
    <vt:lpwstr>192.168.100.235</vt:lpwstr>
  </property>
  <property fmtid="{D5CDD505-2E9C-101B-9397-08002B2CF9AE}" pid="8" name="База">
    <vt:lpwstr>bks_2020_mo</vt:lpwstr>
  </property>
  <property fmtid="{D5CDD505-2E9C-101B-9397-08002B2CF9AE}" pid="9" name="Пользователь">
    <vt:lpwstr>user_7_15</vt:lpwstr>
  </property>
  <property fmtid="{D5CDD505-2E9C-101B-9397-08002B2CF9AE}" pid="10" name="Шаблон">
    <vt:lpwstr>SQR_INFO_ISP_BUDG_INC.XLT</vt:lpwstr>
  </property>
  <property fmtid="{D5CDD505-2E9C-101B-9397-08002B2CF9AE}" pid="11" name="Локальная база">
    <vt:lpwstr>используется</vt:lpwstr>
  </property>
</Properties>
</file>