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40" windowHeight="8430" activeTab="1"/>
  </bookViews>
  <sheets>
    <sheet name="анализ доходов" sheetId="1" r:id="rId1"/>
    <sheet name="анализ расходов" sheetId="2" r:id="rId2"/>
  </sheets>
  <definedNames/>
  <calcPr fullCalcOnLoad="1"/>
</workbook>
</file>

<file path=xl/sharedStrings.xml><?xml version="1.0" encoding="utf-8"?>
<sst xmlns="http://schemas.openxmlformats.org/spreadsheetml/2006/main" count="1970" uniqueCount="323">
  <si>
    <t>НАЛОГИ НА ПРИБЫЛЬ, ДОХОДЫ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</si>
  <si>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</si>
  <si>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НАЛОГИ НА СОВОКУПНЫЙ ДОХОД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</si>
  <si>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</si>
  <si>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ИМУЩЕСТВО</t>
  </si>
  <si>
    <t>Транспортный налог с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</si>
  <si>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</si>
  <si>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</si>
  <si>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получателями средств бюджета и компенсации затрат государства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</si>
  <si>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</si>
  <si>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</si>
  <si>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АДМИНИСТРАТИВНЫЕ ПЛАТЕЖИ И СБОРЫ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</si>
  <si>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</si>
  <si>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</si>
  <si>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</si>
  <si>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003</t>
  </si>
  <si>
    <t>(руб.)</t>
  </si>
  <si>
    <t>№ п/п</t>
  </si>
  <si>
    <t>Показатели бюджетной классификации доходов</t>
  </si>
  <si>
    <t xml:space="preserve">Наименование  </t>
  </si>
  <si>
    <t>Код</t>
  </si>
  <si>
    <t>Адм.</t>
  </si>
  <si>
    <t>Вид</t>
  </si>
  <si>
    <t>Эл.</t>
  </si>
  <si>
    <t>Подвид</t>
  </si>
  <si>
    <t>КОСГУ</t>
  </si>
  <si>
    <t>Всего</t>
  </si>
  <si>
    <t>ДОХОДЫ</t>
  </si>
  <si>
    <t/>
  </si>
  <si>
    <t>10000000</t>
  </si>
  <si>
    <t>10100000</t>
  </si>
  <si>
    <t>182</t>
  </si>
  <si>
    <t>10102010</t>
  </si>
  <si>
    <t>01</t>
  </si>
  <si>
    <t>0000</t>
  </si>
  <si>
    <t>110</t>
  </si>
  <si>
    <t>1000</t>
  </si>
  <si>
    <t>2000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</si>
  <si>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</si>
  <si>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10102021</t>
  </si>
  <si>
    <t>Налог на доходы физ.лиц-13%</t>
  </si>
  <si>
    <t>3000</t>
  </si>
  <si>
    <t>4000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</si>
  <si>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</si>
  <si>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10102022</t>
  </si>
  <si>
    <t>Налог на доходы физических лиц - индивидуальных предпринимателей, нотариусов</t>
  </si>
  <si>
    <t>10102030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</si>
  <si>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</t>
  </si>
  <si>
    <t>10102040</t>
  </si>
  <si>
    <t>10500000</t>
  </si>
  <si>
    <t>Единый налог, взимаемый с налогоплательщиков, выбравших в качестве обьекта налогооблажения доходы</t>
  </si>
  <si>
    <t>Единый налог, взимаемый с налогоплательщиков, выбравших в качестве объекта налогооблажения доходы , уменьшенные на величину расходов</t>
  </si>
  <si>
    <t>10600000</t>
  </si>
  <si>
    <t xml:space="preserve">Налог на имущество физических лиц, зачисляемых в бюджеты поселений </t>
  </si>
  <si>
    <t>10601030</t>
  </si>
  <si>
    <t>10</t>
  </si>
  <si>
    <t>10604012</t>
  </si>
  <si>
    <t>02</t>
  </si>
  <si>
    <t>Транспортный налог с физических лиц пени и проценты по соответствующему  платежу</t>
  </si>
  <si>
    <t xml:space="preserve">Земельный налог взимаемый по ставке установленной подпунктом 1 пункта1статья 394 НК РФ зачисляемый в бюджеты поселений </t>
  </si>
  <si>
    <t>10606013</t>
  </si>
  <si>
    <t>Земельный налог взимаемый по ставке установленной подпунктом 1 пункта1статья 394 НК РФ зачисляемый в бюджеты поселений пени и проценты по соответствующему  платежу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</si>
  <si>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поселений.</t>
  </si>
  <si>
    <t>10606023</t>
  </si>
  <si>
    <t>ГОСУДАРСТВЕННАЯ ПОШЛИНА, СБОРЫ</t>
  </si>
  <si>
    <t>10800000</t>
  </si>
  <si>
    <t>10804020</t>
  </si>
  <si>
    <t>ЗАДОЛЖЕННОСТЬ И ПЕРЕРАСЧЕТЫ ПО ОТМЕНЕННЫМ НАЛОГАМ, СБОРАМ И ИНЫМ ОБЯЗАТЕЛЬНЫМ ПЛАТЕЖАМ</t>
  </si>
  <si>
    <t>10900000</t>
  </si>
  <si>
    <t>Земельный налог (по обязательствам, возникшим до 01.01.2006 г., мобилизуемый на территориии поселения )</t>
  </si>
  <si>
    <t>10904050</t>
  </si>
  <si>
    <t>11100000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</si>
  <si>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</si>
  <si>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120</t>
  </si>
  <si>
    <t>Арендная плата и поступление от продажи права на заключение договоров аренды за земли, находящихся в собственности поселений</t>
  </si>
  <si>
    <t>11105025</t>
  </si>
  <si>
    <t>Доходы от сдачи в аренду имущества, находящегося а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</si>
  <si>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11105035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</si>
  <si>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</si>
  <si>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11107015</t>
  </si>
  <si>
    <t>ДОХОДЫ ОТ ОКАЗАНИЯ ПЛАТНЫХ УСЛУГ И КОМПЕНСАЦИИ ЗАТРАТ ГОСУДАРСТВА</t>
  </si>
  <si>
    <t>11300000</t>
  </si>
  <si>
    <t>11303050</t>
  </si>
  <si>
    <t>130</t>
  </si>
  <si>
    <t>11400000</t>
  </si>
  <si>
    <t>410</t>
  </si>
  <si>
    <t>430</t>
  </si>
  <si>
    <t>11500000</t>
  </si>
  <si>
    <t>Платежи , взимаемые организациями  поселений за выполнение определенных функций поселений</t>
  </si>
  <si>
    <t>11502050</t>
  </si>
  <si>
    <t>140</t>
  </si>
  <si>
    <t>11600000</t>
  </si>
  <si>
    <t>11690050</t>
  </si>
  <si>
    <t>11700000</t>
  </si>
  <si>
    <t xml:space="preserve">Невыясненные поступления, зачисляемые в бюджеты поселений </t>
  </si>
  <si>
    <t>11701050</t>
  </si>
  <si>
    <t>180</t>
  </si>
  <si>
    <t xml:space="preserve">Прочие неналоговые доходы бюджетов поселений </t>
  </si>
  <si>
    <t>11705050</t>
  </si>
  <si>
    <t>Исполнено за 2010г.</t>
  </si>
  <si>
    <t>10501011</t>
  </si>
  <si>
    <t>Единый налог, взимаемый с налогоплательщиков, выбравших в качестве обьекта налогооблажения доходы (за налоговый периоды истекшие да 1 января 2011 года)</t>
  </si>
  <si>
    <t>10501012</t>
  </si>
  <si>
    <t>10501021</t>
  </si>
  <si>
    <t>Единый налог, взимаемый с налогоплательщиков, выбравших в качестве объекта налогооблажения доходы , уменьшенные на величину расходов (за налоговый периоды истекшие да 1 января 2011 года)</t>
  </si>
  <si>
    <t>10501022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</si>
  <si>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</si>
  <si>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Прирост 2011г. к 2010г.</t>
  </si>
  <si>
    <t>Исполнено за 2011г.</t>
  </si>
  <si>
    <t>План с учетом узменений на 2012 г.</t>
  </si>
  <si>
    <t>Исполнено           9 мес. 2012г.</t>
  </si>
  <si>
    <t xml:space="preserve">Прогноз исполнения на 2012 г.                  </t>
  </si>
  <si>
    <t>Прогноз на 2013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</si>
  <si>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</si>
  <si>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доходов,источником которых является налоговой агент,за исключением доходов,в отношении которых исчисление и уплата налога осуществляется в соответствии со статьями 227,227-1 и 228 Налогового кодекса Российской Федерации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</si>
  <si>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</si>
  <si>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</si>
  <si>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налогоплтельщиков, выбравших в качестве объекта налогообложения доходы</t>
  </si>
  <si>
    <t>10501020</t>
  </si>
  <si>
    <t>Минимальный налог, зачисляемый в бюджеты субъектов Российской Федерации</t>
  </si>
  <si>
    <t>Прочие доходы от компенсации затрат  бюджетов поселений</t>
  </si>
  <si>
    <t>11302995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</si>
  <si>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</si>
  <si>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</si>
  <si>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11406013</t>
  </si>
  <si>
    <t>11406025</t>
  </si>
  <si>
    <t>11105013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</si>
  <si>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</si>
  <si>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</si>
  <si>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</si>
  <si>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</si>
  <si>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</si>
  <si>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</si>
  <si>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Эк.класс.</t>
  </si>
  <si>
    <t>Уточненная роспись/план</t>
  </si>
  <si>
    <t>#Н/Д</t>
  </si>
  <si>
    <t xml:space="preserve">    Итого по: ГП "Город Кременки"</t>
  </si>
  <si>
    <t>000</t>
  </si>
  <si>
    <t>0000000</t>
  </si>
  <si>
    <t xml:space="preserve">        АДМИНИСТРАЦИЯ МУНИЦИПАЛЬНОГО ОБРАЗОВАНИЯ "ГОРОД КРЕМЕНКИ"</t>
  </si>
  <si>
    <t xml:space="preserve">          Общегосударственные вопросы</t>
  </si>
  <si>
    <t>0100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</si>
  <si>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</si>
  <si>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</si>
  <si>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Центральный аппарат</t>
  </si>
  <si>
    <t>0020400</t>
  </si>
  <si>
    <t xml:space="preserve">                Выполнение функций государственными органами</t>
  </si>
  <si>
    <t>012</t>
  </si>
  <si>
    <t xml:space="preserve">                  </t>
  </si>
  <si>
    <t xml:space="preserve">                    Прочие работы, услуги</t>
  </si>
  <si>
    <t>226</t>
  </si>
  <si>
    <t xml:space="preserve">                    Увеличение стоимости материальных запасов</t>
  </si>
  <si>
    <t>340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</si>
  <si>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</si>
  <si>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</si>
  <si>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    Заработная плата</t>
  </si>
  <si>
    <t>211</t>
  </si>
  <si>
    <t xml:space="preserve">                    Прочие выплаты</t>
  </si>
  <si>
    <t>212</t>
  </si>
  <si>
    <t xml:space="preserve">                    Начисления на выплаты по оплате труда</t>
  </si>
  <si>
    <t>213</t>
  </si>
  <si>
    <t xml:space="preserve">                    Услуги связи</t>
  </si>
  <si>
    <t>221</t>
  </si>
  <si>
    <t xml:space="preserve">                    Транспортные услуги</t>
  </si>
  <si>
    <t>222</t>
  </si>
  <si>
    <t xml:space="preserve">                    Коммунальные услуги</t>
  </si>
  <si>
    <t>223</t>
  </si>
  <si>
    <t xml:space="preserve">                    Работы, услуги по содержанию имущества</t>
  </si>
  <si>
    <t>225</t>
  </si>
  <si>
    <t xml:space="preserve">                    Прочие расходы</t>
  </si>
  <si>
    <t>290</t>
  </si>
  <si>
    <t xml:space="preserve">                    Увеличение стоимости основных средств</t>
  </si>
  <si>
    <t>310</t>
  </si>
  <si>
    <t xml:space="preserve">    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</si>
  <si>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</si>
  <si>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  Резервные фонды</t>
  </si>
  <si>
    <t>0111</t>
  </si>
  <si>
    <t xml:space="preserve">              Резервные фонды местных администраций</t>
  </si>
  <si>
    <t>0700500</t>
  </si>
  <si>
    <t xml:space="preserve">                Прочие расходы</t>
  </si>
  <si>
    <t>013</t>
  </si>
  <si>
    <t xml:space="preserve">            Другие общегосударственные вопросы</t>
  </si>
  <si>
    <t>0113</t>
  </si>
  <si>
    <t xml:space="preserve">              Прочие выплаты по обязательствам государства</t>
  </si>
  <si>
    <t>0920305</t>
  </si>
  <si>
    <t xml:space="preserve">              Средства, передаваемые для компенсации дополнительных расходов, возникших в результате решений, принятых органами власти другого уровня, за счет средств местного бюджета</t>
  </si>
  <si>
    <t>5201501</t>
  </si>
  <si>
    <t xml:space="preserve">              Стимулирование руководителей исполнительно-распорядительных органов муниципальных образований</t>
  </si>
  <si>
    <t>6220153</t>
  </si>
  <si>
    <t xml:space="preserve">                  Областные средства</t>
  </si>
  <si>
    <t xml:space="preserve">          Национальная оборона</t>
  </si>
  <si>
    <t>0200</t>
  </si>
  <si>
    <t xml:space="preserve">            Мобилизационная и вневойсковая подготовка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</si>
  <si>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</si>
  <si>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</si>
  <si>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0013600</t>
  </si>
  <si>
    <t xml:space="preserve">                Фонд оплаты труда и страховые взносы</t>
  </si>
  <si>
    <t>121</t>
  </si>
  <si>
    <t xml:space="preserve">    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</si>
  <si>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 xml:space="preserve">                Прочая закупка товаров, работ и услуг для государственных нужд</t>
  </si>
  <si>
    <t>244</t>
  </si>
  <si>
    <t xml:space="preserve">          Национальная безопасность и правоохранительная деятельность</t>
  </si>
  <si>
    <t>0300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</si>
  <si>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</si>
  <si>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</si>
  <si>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</si>
  <si>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</si>
  <si>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      Подготовка населения и организаций к действиям в чрезвычайной ситуации в мирное и военное время</t>
  </si>
  <si>
    <t>2190100</t>
  </si>
  <si>
    <t xml:space="preserve">            Другие вопросы в области национальной безопасности и правоохранительной деятельности</t>
  </si>
  <si>
    <t>0314</t>
  </si>
  <si>
    <t xml:space="preserve">    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</si>
  <si>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</si>
  <si>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    Национальная экономика</t>
  </si>
  <si>
    <t>0400</t>
  </si>
  <si>
    <t xml:space="preserve">            Дорожное хозяйство (дорожные фонды)</t>
  </si>
  <si>
    <t>0409</t>
  </si>
  <si>
    <t xml:space="preserve">  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</si>
  <si>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5204800</t>
  </si>
  <si>
    <t xml:space="preserve">              МЦП "Капитальный ремонт и ремонт дворовых территорий многоквартирных домов, подъездов к дворовым территориям многоквартирных домов ГП "Город Кременки" на период 2012-2014годов".</t>
  </si>
  <si>
    <t>7950200</t>
  </si>
  <si>
    <t xml:space="preserve">                  Софинансирование</t>
  </si>
  <si>
    <t xml:space="preserve">              Ремонт и капитальный ремонт автомобильных дорог общего пользования местного значения</t>
  </si>
  <si>
    <t>7957934</t>
  </si>
  <si>
    <t xml:space="preserve">            Другие вопросы в области национальной экономики</t>
  </si>
  <si>
    <t>0412</t>
  </si>
  <si>
    <t xml:space="preserve">              Мероприятия в области строительства, архитектуры и градостроительства</t>
  </si>
  <si>
    <t>3380000</t>
  </si>
  <si>
    <t xml:space="preserve">              Мероприятия по землеустройству и землепользованию</t>
  </si>
  <si>
    <t>3400300</t>
  </si>
  <si>
    <t xml:space="preserve">          Жилищно-коммунальное хозяйство</t>
  </si>
  <si>
    <t>0500</t>
  </si>
  <si>
    <t xml:space="preserve">            Жилищное хозяйство</t>
  </si>
  <si>
    <t>0501</t>
  </si>
  <si>
    <t xml:space="preserve">              Мероприятия в области жилищного хозяйства</t>
  </si>
  <si>
    <t>6010300</t>
  </si>
  <si>
    <t xml:space="preserve">              Муниципальная целевая программа "Капитальные вложения в объекты муниципальной собственности МО ГП "Город Кременки" на 2012-2013 годы"</t>
  </si>
  <si>
    <t>7950100</t>
  </si>
  <si>
    <t xml:space="preserve">                Субсидии юридическим лицам (кроме государственных учреждений) и физическим  лицам - производителям товаров, работ, услуг</t>
  </si>
  <si>
    <t>810</t>
  </si>
  <si>
    <t xml:space="preserve">                    Безвозмездные перечисления государственным и муниципальным организациям</t>
  </si>
  <si>
    <t>241</t>
  </si>
  <si>
    <t xml:space="preserve">            Коммунальное хозяйство</t>
  </si>
  <si>
    <t>0502</t>
  </si>
  <si>
    <t xml:space="preserve">              Долгосрочная целевая программа "Чистая вода в Калужской области" на 2011-2017 годы</t>
  </si>
  <si>
    <t>5220300</t>
  </si>
  <si>
    <t xml:space="preserve">              Долгосрочная целевая программа "Чистая вода в Калужской области" на 2011-2017 годы за счёт средств местного бюджета</t>
  </si>
  <si>
    <t>5220310</t>
  </si>
  <si>
    <t xml:space="preserve">             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</si>
  <si>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6020200</t>
  </si>
  <si>
    <t xml:space="preserve">              Компенсация выпадающих доходов организациям, предоставляющим населению услуги водоснабжения и водоотведения по тарифам, не обеспечивающим  возмещение издержек</t>
  </si>
  <si>
    <t>6020300</t>
  </si>
  <si>
    <t xml:space="preserve">              Средства. передаваемые для компенсации дополнительных расходов. возникших в результате решений. принятых органами власти другого уровня</t>
  </si>
  <si>
    <t>6220115</t>
  </si>
  <si>
    <t xml:space="preserve">              МЦП "Энергосбережение в сфере теплоснабжения МО ГП "Город Кременки" на 2012-2015 годы"</t>
  </si>
  <si>
    <t>7950300</t>
  </si>
  <si>
    <t xml:space="preserve">            Благоустройство</t>
  </si>
  <si>
    <t>0503</t>
  </si>
  <si>
    <t xml:space="preserve">              Уличное освещение</t>
  </si>
  <si>
    <t>7958001</t>
  </si>
  <si>
    <t xml:space="preserve">              Содержание и уборка территорий улиц, площадей, тротуаров (за исключением придомовых территорий) и мостов</t>
  </si>
  <si>
    <t>7958002</t>
  </si>
  <si>
    <t xml:space="preserve">              Озеленение</t>
  </si>
  <si>
    <t>7958003</t>
  </si>
  <si>
    <t xml:space="preserve">              Организация и содержание мест захоронения</t>
  </si>
  <si>
    <t>7958004</t>
  </si>
  <si>
    <t xml:space="preserve">              Прочие мероприятия по благоустройству городских округов и поселений</t>
  </si>
  <si>
    <t>7958005</t>
  </si>
  <si>
    <t xml:space="preserve">          Социальная политика</t>
  </si>
  <si>
    <t xml:space="preserve">            Социальное обеспечение населения</t>
  </si>
  <si>
    <t>1003</t>
  </si>
  <si>
    <t xml:space="preserve">            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"О мерах социальной поддержки специалистов, работающих в сельской местности, а также специалистов вышедших на пенсию"</t>
  </si>
  <si>
    <t>5056030</t>
  </si>
  <si>
    <t xml:space="preserve">                Иные межбюжетные трансферты</t>
  </si>
  <si>
    <t>540</t>
  </si>
  <si>
    <t xml:space="preserve">                    Перечисления другим бюджетам бюджетной системы Российской Федерации</t>
  </si>
  <si>
    <t>251</t>
  </si>
  <si>
    <t xml:space="preserve">            Другие вопросы в области социальной политики</t>
  </si>
  <si>
    <t>1006</t>
  </si>
  <si>
    <t xml:space="preserve">              Мероприятия в области социальной политики</t>
  </si>
  <si>
    <t>5053300</t>
  </si>
  <si>
    <t xml:space="preserve">  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</si>
  <si>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</si>
  <si>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      Пособия по социальной помощи населению</t>
  </si>
  <si>
    <t>262</t>
  </si>
  <si>
    <t xml:space="preserve">              Субсидии отдельным общественным организациям и иным некоммерческим объединениям</t>
  </si>
  <si>
    <t>5140500</t>
  </si>
  <si>
    <t xml:space="preserve">                Субсидии некоммерческим организациям (за исключением государственных учреждений)</t>
  </si>
  <si>
    <t>630</t>
  </si>
  <si>
    <t xml:space="preserve">          Физическая культура и спорт</t>
  </si>
  <si>
    <t>1100</t>
  </si>
  <si>
    <t xml:space="preserve">            Физическая культура</t>
  </si>
  <si>
    <t>1101</t>
  </si>
  <si>
    <t xml:space="preserve">              Мероприятия в области здравоохранения, спорта и физической культуры, туризма</t>
  </si>
  <si>
    <t>5129700</t>
  </si>
  <si>
    <t xml:space="preserve">                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</si>
  <si>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</si>
  <si>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 xml:space="preserve">          Средства массовой информации</t>
  </si>
  <si>
    <t>1200</t>
  </si>
  <si>
    <t xml:space="preserve">            Периодическая печать и издательства</t>
  </si>
  <si>
    <t>1202</t>
  </si>
  <si>
    <t xml:space="preserve">              Периодическая печать</t>
  </si>
  <si>
    <t>4560000</t>
  </si>
  <si>
    <t xml:space="preserve">      Учреждение: Муниципальное казённое учреждение культуры "Кремёнковская библиотека"</t>
  </si>
  <si>
    <t xml:space="preserve">          Культура и кинематография</t>
  </si>
  <si>
    <t>0800</t>
  </si>
  <si>
    <t xml:space="preserve">            Культура</t>
  </si>
  <si>
    <t>0801</t>
  </si>
  <si>
    <t xml:space="preserve">              Библиотеки</t>
  </si>
  <si>
    <t>4420000</t>
  </si>
  <si>
    <t xml:space="preserve">                Содержание казенных учреждений</t>
  </si>
  <si>
    <t>006</t>
  </si>
  <si>
    <t xml:space="preserve">      Учреждение: Муниципальное казенное учреждение культуры "Кременковский Городской Дом Культуры."</t>
  </si>
  <si>
    <t xml:space="preserve">              Учреждения культуры и мероприятия в сфере культуры и кинематографии</t>
  </si>
  <si>
    <t>4400000</t>
  </si>
  <si>
    <t xml:space="preserve">                    Арендная плата за пользование имуществом</t>
  </si>
  <si>
    <t>224</t>
  </si>
  <si>
    <t>Финансирование 9 мес. 2012г.</t>
  </si>
  <si>
    <t>Прогноз исполнения в 2012г.</t>
  </si>
  <si>
    <t xml:space="preserve"> МО ГП "Город Кременки" </t>
  </si>
  <si>
    <t>АНАЛИЗ ПОСТУПЛЕНИЯ СОБСТВЕННЫХ ДОХОДОВ ЗА ТРЕХЛЕТНИЙ ПЕРИОД И ПРОГНОЗ НА 2013г.</t>
  </si>
  <si>
    <t>ОЦЕНКА ОЖИДАЕМОГО ИСПОЛНЕНИЯ БЮДЖЕТА МО "ГОРОД КРЕМЕНКИ" ЗА 2012 ГОД                                                                                          ПО РАСХОДАМ</t>
  </si>
  <si>
    <t>% исполнения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</si>
</sst>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#,##0.0"/>
  </numFmts>
  <fonts count="15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63"/>
      <name val="Arial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" xfId="17" applyFont="1" applyBorder="1" applyAlignment="1">
      <alignment/>
    </xf>
    <xf numFmtId="0" fontId="8" fillId="0" borderId="2" xfId="17" applyFont="1" applyBorder="1" applyAlignment="1">
      <alignment vertical="center" wrapText="1"/>
    </xf>
    <xf numFmtId="0" fontId="8" fillId="0" borderId="3" xfId="17" applyFont="1" applyBorder="1" applyAlignment="1">
      <alignment vertical="center" wrapText="1"/>
    </xf>
    <xf numFmtId="0" fontId="8" fillId="0" borderId="4" xfId="17" applyFont="1" applyBorder="1" applyAlignment="1">
      <alignment vertical="center" wrapText="1"/>
    </xf>
    <xf numFmtId="0" fontId="7" fillId="0" borderId="5" xfId="17" applyFont="1" applyBorder="1" applyAlignment="1">
      <alignment horizontal="center" vertical="center"/>
    </xf>
    <xf numFmtId="0" fontId="7" fillId="0" borderId="5" xfId="17" applyFont="1" applyBorder="1" applyAlignment="1">
      <alignment horizontal="center" vertical="justify" wrapText="1"/>
    </xf>
    <xf numFmtId="0" fontId="10" fillId="0" borderId="5" xfId="17" applyFont="1" applyBorder="1" applyAlignment="1">
      <alignment horizontal="center" vertical="center"/>
    </xf>
    <xf numFmtId="0" fontId="11" fillId="0" borderId="6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vertical="top"/>
    </xf>
    <xf numFmtId="164" fontId="3" fillId="0" borderId="6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49" fontId="12" fillId="0" borderId="6" xfId="0" applyNumberFormat="1" applyFont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0" fontId="7" fillId="0" borderId="0" xfId="17" applyFont="1" applyBorder="1" applyAlignment="1">
      <alignment horizontal="left" vertical="justify" wrapText="1"/>
    </xf>
    <xf numFmtId="0" fontId="7" fillId="0" borderId="0" xfId="17" applyFont="1" applyAlignment="1">
      <alignment horizontal="left" vertical="top" wrapText="1"/>
    </xf>
    <xf numFmtId="0" fontId="7" fillId="0" borderId="0" xfId="17" applyFont="1" applyAlignment="1">
      <alignment horizontal="left" vertical="top"/>
    </xf>
    <xf numFmtId="0" fontId="10" fillId="0" borderId="0" xfId="17" applyFont="1" applyAlignment="1">
      <alignment horizontal="left" vertical="top"/>
    </xf>
    <xf numFmtId="0" fontId="10" fillId="0" borderId="5" xfId="17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top"/>
    </xf>
    <xf numFmtId="164" fontId="3" fillId="0" borderId="7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17" applyFont="1" applyFill="1" applyBorder="1" applyAlignment="1">
      <alignment horizontal="right"/>
    </xf>
    <xf numFmtId="0" fontId="2" fillId="0" borderId="5" xfId="17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top" wrapText="1"/>
    </xf>
    <xf numFmtId="49" fontId="13" fillId="2" borderId="8" xfId="0" applyNumberFormat="1" applyFont="1" applyFill="1" applyBorder="1" applyAlignment="1">
      <alignment horizontal="center" vertical="top" shrinkToFit="1"/>
    </xf>
    <xf numFmtId="4" fontId="14" fillId="3" borderId="8" xfId="0" applyNumberFormat="1" applyFont="1" applyFill="1" applyBorder="1" applyAlignment="1">
      <alignment horizontal="right" vertical="top" shrinkToFit="1"/>
    </xf>
    <xf numFmtId="10" fontId="14" fillId="3" borderId="8" xfId="0" applyNumberFormat="1" applyFont="1" applyFill="1" applyBorder="1" applyAlignment="1">
      <alignment horizontal="right" vertical="top" shrinkToFit="1"/>
    </xf>
    <xf numFmtId="0" fontId="9" fillId="0" borderId="5" xfId="17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right" vertical="top" shrinkToFit="1"/>
    </xf>
    <xf numFmtId="4" fontId="13" fillId="0" borderId="8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 horizontal="center"/>
    </xf>
    <xf numFmtId="0" fontId="5" fillId="0" borderId="0" xfId="17" applyFont="1" applyAlignment="1">
      <alignment horizontal="center" vertical="top" wrapText="1"/>
    </xf>
    <xf numFmtId="0" fontId="8" fillId="0" borderId="9" xfId="17" applyFont="1" applyBorder="1" applyAlignment="1">
      <alignment horizontal="center" vertical="center" wrapText="1"/>
    </xf>
    <xf numFmtId="0" fontId="8" fillId="0" borderId="10" xfId="17" applyFont="1" applyBorder="1" applyAlignment="1">
      <alignment horizontal="center" vertical="center" wrapText="1"/>
    </xf>
    <xf numFmtId="0" fontId="8" fillId="0" borderId="11" xfId="17" applyFont="1" applyBorder="1" applyAlignment="1">
      <alignment horizontal="center" vertical="center" wrapText="1"/>
    </xf>
    <xf numFmtId="0" fontId="8" fillId="0" borderId="2" xfId="17" applyFont="1" applyBorder="1" applyAlignment="1">
      <alignment horizontal="center" vertical="center" wrapText="1"/>
    </xf>
    <xf numFmtId="0" fontId="8" fillId="0" borderId="3" xfId="17" applyFont="1" applyBorder="1" applyAlignment="1">
      <alignment horizontal="center" vertical="center" wrapText="1"/>
    </xf>
    <xf numFmtId="0" fontId="8" fillId="0" borderId="4" xfId="17" applyFont="1" applyBorder="1" applyAlignment="1">
      <alignment horizontal="center" vertical="center" wrapText="1"/>
    </xf>
    <xf numFmtId="0" fontId="1" fillId="0" borderId="9" xfId="17" applyFont="1" applyFill="1" applyBorder="1" applyAlignment="1">
      <alignment horizontal="center" vertical="center" wrapText="1"/>
    </xf>
    <xf numFmtId="0" fontId="1" fillId="0" borderId="10" xfId="17" applyFont="1" applyFill="1" applyBorder="1" applyAlignment="1">
      <alignment horizontal="center" vertical="center" wrapText="1"/>
    </xf>
    <xf numFmtId="0" fontId="1" fillId="0" borderId="11" xfId="17" applyFont="1" applyFill="1" applyBorder="1" applyAlignment="1">
      <alignment horizontal="center" vertical="center" wrapText="1"/>
    </xf>
    <xf numFmtId="0" fontId="8" fillId="0" borderId="9" xfId="17" applyFont="1" applyBorder="1" applyAlignment="1">
      <alignment horizontal="center" vertical="center" wrapText="1"/>
    </xf>
    <xf numFmtId="0" fontId="8" fillId="0" borderId="10" xfId="17" applyFont="1" applyBorder="1" applyAlignment="1">
      <alignment horizontal="center" vertical="center" wrapText="1"/>
    </xf>
    <xf numFmtId="0" fontId="8" fillId="0" borderId="11" xfId="17" applyFont="1" applyBorder="1" applyAlignment="1">
      <alignment horizontal="center" vertical="center" wrapText="1"/>
    </xf>
    <xf numFmtId="0" fontId="8" fillId="0" borderId="12" xfId="17" applyFont="1" applyBorder="1" applyAlignment="1">
      <alignment horizontal="center" vertical="center" wrapText="1"/>
    </xf>
    <xf numFmtId="0" fontId="8" fillId="0" borderId="1" xfId="17" applyFont="1" applyBorder="1" applyAlignment="1">
      <alignment horizontal="center" vertical="center" wrapText="1"/>
    </xf>
    <xf numFmtId="0" fontId="8" fillId="0" borderId="12" xfId="17" applyFont="1" applyBorder="1" applyAlignment="1">
      <alignment horizontal="center" vertical="center" wrapText="1"/>
    </xf>
    <xf numFmtId="0" fontId="8" fillId="0" borderId="1" xfId="17" applyFont="1" applyBorder="1" applyAlignment="1">
      <alignment horizontal="center" vertical="center" wrapText="1"/>
    </xf>
    <xf numFmtId="0" fontId="8" fillId="0" borderId="13" xfId="17" applyFont="1" applyFill="1" applyBorder="1" applyAlignment="1" applyProtection="1">
      <alignment horizontal="center" vertical="center" wrapText="1"/>
      <protection/>
    </xf>
    <xf numFmtId="0" fontId="8" fillId="0" borderId="14" xfId="17" applyFont="1" applyFill="1" applyBorder="1" applyAlignment="1" applyProtection="1">
      <alignment horizontal="center" vertical="center" wrapText="1"/>
      <protection/>
    </xf>
    <xf numFmtId="0" fontId="9" fillId="0" borderId="5" xfId="17" applyFont="1" applyBorder="1" applyAlignment="1">
      <alignment horizontal="center" vertical="center"/>
    </xf>
    <xf numFmtId="0" fontId="9" fillId="0" borderId="15" xfId="17" applyFont="1" applyBorder="1" applyAlignment="1">
      <alignment horizontal="center" vertical="center" wrapText="1"/>
    </xf>
    <xf numFmtId="0" fontId="9" fillId="0" borderId="16" xfId="17" applyFont="1" applyBorder="1" applyAlignment="1">
      <alignment horizontal="center" vertical="center" wrapText="1"/>
    </xf>
    <xf numFmtId="0" fontId="9" fillId="0" borderId="15" xfId="17" applyFont="1" applyFill="1" applyBorder="1" applyAlignment="1">
      <alignment horizontal="center" vertical="center" wrapText="1"/>
    </xf>
    <xf numFmtId="0" fontId="9" fillId="0" borderId="16" xfId="17" applyFont="1" applyFill="1" applyBorder="1" applyAlignment="1">
      <alignment horizontal="center" vertical="center" wrapText="1"/>
    </xf>
    <xf numFmtId="0" fontId="7" fillId="0" borderId="3" xfId="17" applyFont="1" applyBorder="1" applyAlignment="1">
      <alignment horizontal="center" vertical="justify" wrapText="1"/>
    </xf>
    <xf numFmtId="0" fontId="7" fillId="0" borderId="4" xfId="17" applyFont="1" applyBorder="1" applyAlignment="1">
      <alignment horizontal="center" vertical="justify" wrapText="1"/>
    </xf>
    <xf numFmtId="0" fontId="9" fillId="0" borderId="9" xfId="17" applyFont="1" applyFill="1" applyBorder="1" applyAlignment="1">
      <alignment horizontal="center" vertical="center" wrapText="1"/>
    </xf>
    <xf numFmtId="0" fontId="9" fillId="0" borderId="11" xfId="17" applyFont="1" applyFill="1" applyBorder="1" applyAlignment="1">
      <alignment horizontal="center" vertical="center" wrapText="1"/>
    </xf>
    <xf numFmtId="0" fontId="9" fillId="0" borderId="10" xfId="17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I11" sqref="I11"/>
    </sheetView>
  </sheetViews>
  <sheetFormatPr defaultColWidth="9.00390625" defaultRowHeight="15.75"/>
  <cols>
    <col min="1" max="1" width="3.75390625" style="1" customWidth="1"/>
    <col min="2" max="2" width="47.625" style="1" customWidth="1"/>
    <col min="3" max="3" width="4.875" style="1" customWidth="1"/>
    <col min="4" max="4" width="8.125" style="1" customWidth="1"/>
    <col min="5" max="5" width="3.50390625" style="1" customWidth="1"/>
    <col min="6" max="6" width="5.75390625" style="1" customWidth="1"/>
    <col min="7" max="7" width="6.00390625" style="1" customWidth="1"/>
    <col min="8" max="8" width="11.375" style="1" customWidth="1"/>
    <col min="9" max="9" width="11.375" style="2" customWidth="1"/>
    <col min="10" max="10" width="11.625" style="2" customWidth="1"/>
    <col min="11" max="11" width="12.375" style="2" customWidth="1"/>
    <col min="12" max="12" width="11.75390625" style="2" customWidth="1"/>
    <col min="13" max="13" width="12.625" style="2" customWidth="1"/>
    <col min="14" max="14" width="11.125" style="2" customWidth="1"/>
    <col min="15" max="16384" width="9.00390625" style="1" customWidth="1"/>
  </cols>
  <sheetData>
    <row r="1" spans="1:14" ht="18.75">
      <c r="A1" s="41" t="s">
        <v>319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42" t="s">
        <v>320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3.5" thickBot="1">
      <c r="B3" s="3"/>
      <c r="C3" s="3"/>
      <c r="D3" s="3"/>
      <c r="E3" s="3"/>
      <c r="F3" s="3"/>
      <c r="G3" s="3"/>
      <c r="N3" s="31" t="s">
        <v>16</v>
      </c>
    </row>
    <row r="4" spans="1:14" ht="13.5" customHeight="1" thickBot="1">
      <c r="A4" s="43" t="s">
        <v>17</v>
      </c>
      <c r="B4" s="46" t="s">
        <v>18</v>
      </c>
      <c r="C4" s="47"/>
      <c r="D4" s="47"/>
      <c r="E4" s="47"/>
      <c r="F4" s="47"/>
      <c r="G4" s="48"/>
      <c r="H4" s="62" t="s">
        <v>99</v>
      </c>
      <c r="I4" s="64" t="s">
        <v>108</v>
      </c>
      <c r="J4" s="68" t="s">
        <v>107</v>
      </c>
      <c r="K4" s="68" t="s">
        <v>109</v>
      </c>
      <c r="L4" s="68" t="s">
        <v>110</v>
      </c>
      <c r="M4" s="68" t="s">
        <v>111</v>
      </c>
      <c r="N4" s="49" t="s">
        <v>112</v>
      </c>
    </row>
    <row r="5" spans="1:14" ht="16.5" customHeight="1" thickBot="1">
      <c r="A5" s="44"/>
      <c r="B5" s="52" t="s">
        <v>19</v>
      </c>
      <c r="C5" s="4" t="s">
        <v>20</v>
      </c>
      <c r="D5" s="5"/>
      <c r="E5" s="5"/>
      <c r="F5" s="5"/>
      <c r="G5" s="6"/>
      <c r="H5" s="63"/>
      <c r="I5" s="65"/>
      <c r="J5" s="69"/>
      <c r="K5" s="70"/>
      <c r="L5" s="69"/>
      <c r="M5" s="70"/>
      <c r="N5" s="50"/>
    </row>
    <row r="6" spans="1:14" ht="30" customHeight="1" thickBot="1">
      <c r="A6" s="44"/>
      <c r="B6" s="53"/>
      <c r="C6" s="55" t="s">
        <v>21</v>
      </c>
      <c r="D6" s="43" t="s">
        <v>22</v>
      </c>
      <c r="E6" s="57" t="s">
        <v>23</v>
      </c>
      <c r="F6" s="52" t="s">
        <v>24</v>
      </c>
      <c r="G6" s="59" t="s">
        <v>25</v>
      </c>
      <c r="H6" s="61" t="s">
        <v>26</v>
      </c>
      <c r="I6" s="38" t="s">
        <v>26</v>
      </c>
      <c r="J6" s="38"/>
      <c r="K6" s="70"/>
      <c r="L6" s="38"/>
      <c r="M6" s="70"/>
      <c r="N6" s="50"/>
    </row>
    <row r="7" spans="1:14" ht="16.5" customHeight="1" thickBot="1">
      <c r="A7" s="45"/>
      <c r="B7" s="54"/>
      <c r="C7" s="56"/>
      <c r="D7" s="45"/>
      <c r="E7" s="58"/>
      <c r="F7" s="54"/>
      <c r="G7" s="60"/>
      <c r="H7" s="61"/>
      <c r="I7" s="38"/>
      <c r="J7" s="38"/>
      <c r="K7" s="69"/>
      <c r="L7" s="38"/>
      <c r="M7" s="69"/>
      <c r="N7" s="51"/>
    </row>
    <row r="8" spans="1:14" ht="13.5" thickBot="1">
      <c r="A8" s="7">
        <v>1</v>
      </c>
      <c r="B8" s="8">
        <v>2</v>
      </c>
      <c r="C8" s="66">
        <v>3</v>
      </c>
      <c r="D8" s="66"/>
      <c r="E8" s="66"/>
      <c r="F8" s="66"/>
      <c r="G8" s="67"/>
      <c r="H8" s="9">
        <v>5</v>
      </c>
      <c r="I8" s="25">
        <v>5</v>
      </c>
      <c r="J8" s="25"/>
      <c r="K8" s="25">
        <v>7</v>
      </c>
      <c r="L8" s="25">
        <v>6</v>
      </c>
      <c r="M8" s="25"/>
      <c r="N8" s="32">
        <v>7</v>
      </c>
    </row>
    <row r="9" spans="1:14" s="14" customFormat="1" ht="15" customHeight="1">
      <c r="A9" s="10"/>
      <c r="B9" s="11" t="s">
        <v>27</v>
      </c>
      <c r="C9" s="12" t="s">
        <v>28</v>
      </c>
      <c r="D9" s="12" t="s">
        <v>29</v>
      </c>
      <c r="E9" s="12" t="s">
        <v>28</v>
      </c>
      <c r="F9" s="12" t="s">
        <v>28</v>
      </c>
      <c r="G9" s="12" t="s">
        <v>28</v>
      </c>
      <c r="H9" s="13">
        <f>H10+H31+H45+H55+H57+H60+H68+H72+H74+H76+H65</f>
        <v>22024140.88</v>
      </c>
      <c r="I9" s="13">
        <f>I10+I31+I45+I55+I57+I60+I68+I72+I74+I76+I65</f>
        <v>34490874.66</v>
      </c>
      <c r="J9" s="26">
        <f>J10+J31+J45+J55+J57+J60+J68+J72+J74+J76+J65</f>
        <v>11191713.66</v>
      </c>
      <c r="K9" s="26">
        <f>K10+K31+K45+K55+K57+K60+K65+K68+K72+K74+K76</f>
        <v>62668102</v>
      </c>
      <c r="L9" s="26">
        <f>L10+L31+L45+L55+L57+L60+L68+L72+L74+L76+L65</f>
        <v>59160422.38999999</v>
      </c>
      <c r="M9" s="26">
        <f>M10+M31+M45+M55+M57+M60+M68+M72+M74+M76+M65</f>
        <v>62697267.71</v>
      </c>
      <c r="N9" s="26">
        <f>N10+N31+N45+N55+N57+N60+N68+N72+N74+N76+N65</f>
        <v>25237457</v>
      </c>
    </row>
    <row r="10" spans="1:14" s="14" customFormat="1" ht="15" customHeight="1">
      <c r="A10" s="10"/>
      <c r="B10" s="11" t="s">
        <v>0</v>
      </c>
      <c r="C10" s="12" t="s">
        <v>28</v>
      </c>
      <c r="D10" s="12" t="s">
        <v>30</v>
      </c>
      <c r="E10" s="12" t="s">
        <v>28</v>
      </c>
      <c r="F10" s="12" t="s">
        <v>28</v>
      </c>
      <c r="G10" s="12" t="s">
        <v>28</v>
      </c>
      <c r="H10" s="13">
        <f>H12+H22+H23+H24+H26++H27+H28+H29+H30+H13</f>
        <v>2613594.8000000003</v>
      </c>
      <c r="I10" s="26">
        <f>I12+I22+I23+I24+I26++I27+I28+I29+I30+I13+I25</f>
        <v>3055798.130000001</v>
      </c>
      <c r="J10" s="26">
        <f>J12+J22+J23+J24+J26++J27+J28+J29+J30+J13+J25</f>
        <v>431631.53</v>
      </c>
      <c r="K10" s="26">
        <f>K11+K12+K13+K14++K15+K16+K17+K18+K19+K20+K21+K22+K23+K24+K25+K26+K27+K28+K29+K30</f>
        <v>3201500</v>
      </c>
      <c r="L10" s="26">
        <f>L11+L12+L13+L14++L15+L16+L17+L18+L19+L20+L21+L22+L23+L24+L25+L26+L27+L28+L29+L30</f>
        <v>2461601.3</v>
      </c>
      <c r="M10" s="26">
        <f>M11+M12+M13+M14++M15+M16+M17+M18+M19+M20+M21+M22+M23+M24+M25+M26+M27+M28+M29+M30</f>
        <v>3216141.956666667</v>
      </c>
      <c r="N10" s="26">
        <f>N11+N12+N13+N14++N15+N16+N17+N18+N19+N20+N21+N22+N23+N24+N25+N26+N27+N28+N29+N30</f>
        <v>3593000</v>
      </c>
    </row>
    <row r="11" spans="1:14" s="14" customFormat="1" ht="63.75">
      <c r="A11" s="10"/>
      <c r="B11" s="16" t="s">
        <v>113</v>
      </c>
      <c r="C11" s="17" t="s">
        <v>31</v>
      </c>
      <c r="D11" s="17" t="s">
        <v>32</v>
      </c>
      <c r="E11" s="17" t="s">
        <v>33</v>
      </c>
      <c r="F11" s="17" t="s">
        <v>36</v>
      </c>
      <c r="G11" s="17" t="s">
        <v>35</v>
      </c>
      <c r="H11" s="13"/>
      <c r="I11" s="26"/>
      <c r="J11" s="28"/>
      <c r="K11" s="20">
        <v>3150000</v>
      </c>
      <c r="L11" s="20">
        <v>2423496.37</v>
      </c>
      <c r="M11" s="20">
        <v>3150000</v>
      </c>
      <c r="N11" s="20">
        <v>3573000</v>
      </c>
    </row>
    <row r="12" spans="1:14" ht="30" customHeight="1">
      <c r="A12" s="15">
        <v>2</v>
      </c>
      <c r="B12" s="16" t="s">
        <v>1</v>
      </c>
      <c r="C12" s="17" t="s">
        <v>31</v>
      </c>
      <c r="D12" s="17" t="s">
        <v>32</v>
      </c>
      <c r="E12" s="17" t="s">
        <v>33</v>
      </c>
      <c r="F12" s="17" t="s">
        <v>36</v>
      </c>
      <c r="G12" s="17" t="s">
        <v>35</v>
      </c>
      <c r="H12" s="18">
        <v>134268.9</v>
      </c>
      <c r="I12" s="20">
        <v>219000.4</v>
      </c>
      <c r="J12" s="27">
        <f aca="true" t="shared" si="0" ref="J12:J75">I12-H12</f>
        <v>84731.5</v>
      </c>
      <c r="K12" s="20"/>
      <c r="L12" s="20"/>
      <c r="M12" s="26">
        <f aca="true" t="shared" si="1" ref="M12:M30">L12/9*12</f>
        <v>0</v>
      </c>
      <c r="N12" s="20"/>
    </row>
    <row r="13" spans="1:14" ht="30" customHeight="1">
      <c r="A13" s="15"/>
      <c r="B13" s="16" t="s">
        <v>1</v>
      </c>
      <c r="C13" s="17" t="s">
        <v>31</v>
      </c>
      <c r="D13" s="17" t="s">
        <v>32</v>
      </c>
      <c r="E13" s="17" t="s">
        <v>33</v>
      </c>
      <c r="F13" s="17" t="s">
        <v>37</v>
      </c>
      <c r="G13" s="17" t="s">
        <v>35</v>
      </c>
      <c r="H13" s="18">
        <v>9.04</v>
      </c>
      <c r="I13" s="20">
        <v>22.74</v>
      </c>
      <c r="J13" s="27"/>
      <c r="K13" s="20"/>
      <c r="L13" s="20">
        <v>-17.06</v>
      </c>
      <c r="M13" s="26"/>
      <c r="N13" s="20"/>
    </row>
    <row r="14" spans="1:14" ht="63.75">
      <c r="A14" s="15"/>
      <c r="B14" s="16" t="s">
        <v>114</v>
      </c>
      <c r="C14" s="17" t="s">
        <v>31</v>
      </c>
      <c r="D14" s="17" t="s">
        <v>32</v>
      </c>
      <c r="E14" s="17" t="s">
        <v>33</v>
      </c>
      <c r="F14" s="17" t="s">
        <v>41</v>
      </c>
      <c r="G14" s="17" t="s">
        <v>35</v>
      </c>
      <c r="H14" s="18"/>
      <c r="I14" s="20"/>
      <c r="J14" s="27"/>
      <c r="K14" s="20"/>
      <c r="L14" s="20">
        <v>100</v>
      </c>
      <c r="M14" s="26">
        <v>100</v>
      </c>
      <c r="N14" s="20"/>
    </row>
    <row r="15" spans="1:14" ht="63.75">
      <c r="A15" s="15"/>
      <c r="B15" s="16" t="s">
        <v>113</v>
      </c>
      <c r="C15" s="17" t="s">
        <v>31</v>
      </c>
      <c r="D15" s="17" t="s">
        <v>32</v>
      </c>
      <c r="E15" s="17" t="s">
        <v>33</v>
      </c>
      <c r="F15" s="17" t="s">
        <v>42</v>
      </c>
      <c r="G15" s="17" t="s">
        <v>35</v>
      </c>
      <c r="H15" s="18"/>
      <c r="I15" s="20"/>
      <c r="J15" s="27"/>
      <c r="K15" s="20"/>
      <c r="L15" s="20">
        <v>-10558.1</v>
      </c>
      <c r="M15" s="26"/>
      <c r="N15" s="20"/>
    </row>
    <row r="16" spans="1:14" ht="89.25">
      <c r="A16" s="15"/>
      <c r="B16" s="16" t="s">
        <v>116</v>
      </c>
      <c r="C16" s="17" t="s">
        <v>31</v>
      </c>
      <c r="D16" s="17" t="s">
        <v>115</v>
      </c>
      <c r="E16" s="17" t="s">
        <v>33</v>
      </c>
      <c r="F16" s="17" t="s">
        <v>36</v>
      </c>
      <c r="G16" s="17" t="s">
        <v>35</v>
      </c>
      <c r="H16" s="18"/>
      <c r="I16" s="20"/>
      <c r="J16" s="27"/>
      <c r="K16" s="20">
        <v>10000</v>
      </c>
      <c r="L16" s="20">
        <v>6393.4</v>
      </c>
      <c r="M16" s="26">
        <v>10000</v>
      </c>
      <c r="N16" s="20"/>
    </row>
    <row r="17" spans="1:14" ht="89.25">
      <c r="A17" s="15"/>
      <c r="B17" s="16" t="s">
        <v>116</v>
      </c>
      <c r="C17" s="17" t="s">
        <v>31</v>
      </c>
      <c r="D17" s="17" t="s">
        <v>115</v>
      </c>
      <c r="E17" s="17" t="s">
        <v>33</v>
      </c>
      <c r="F17" s="17" t="s">
        <v>37</v>
      </c>
      <c r="G17" s="17" t="s">
        <v>35</v>
      </c>
      <c r="H17" s="18"/>
      <c r="I17" s="20"/>
      <c r="J17" s="27"/>
      <c r="K17" s="20"/>
      <c r="L17" s="20">
        <v>2.95</v>
      </c>
      <c r="M17" s="26">
        <v>2.95</v>
      </c>
      <c r="N17" s="20"/>
    </row>
    <row r="18" spans="1:14" ht="89.25">
      <c r="A18" s="15"/>
      <c r="B18" s="16" t="s">
        <v>116</v>
      </c>
      <c r="C18" s="17" t="s">
        <v>31</v>
      </c>
      <c r="D18" s="17" t="s">
        <v>115</v>
      </c>
      <c r="E18" s="17" t="s">
        <v>33</v>
      </c>
      <c r="F18" s="17" t="s">
        <v>41</v>
      </c>
      <c r="G18" s="17" t="s">
        <v>35</v>
      </c>
      <c r="H18" s="18"/>
      <c r="I18" s="20"/>
      <c r="J18" s="27"/>
      <c r="K18" s="20"/>
      <c r="L18" s="20">
        <v>100</v>
      </c>
      <c r="M18" s="26">
        <v>100</v>
      </c>
      <c r="N18" s="20"/>
    </row>
    <row r="19" spans="1:14" ht="38.25">
      <c r="A19" s="15"/>
      <c r="B19" s="16" t="s">
        <v>3</v>
      </c>
      <c r="C19" s="17" t="s">
        <v>31</v>
      </c>
      <c r="D19" s="17" t="s">
        <v>46</v>
      </c>
      <c r="E19" s="17" t="s">
        <v>33</v>
      </c>
      <c r="F19" s="17" t="s">
        <v>36</v>
      </c>
      <c r="G19" s="17" t="s">
        <v>35</v>
      </c>
      <c r="H19" s="18"/>
      <c r="I19" s="20"/>
      <c r="J19" s="27"/>
      <c r="K19" s="20">
        <v>41500</v>
      </c>
      <c r="L19" s="20">
        <v>41565.8</v>
      </c>
      <c r="M19" s="26">
        <f t="shared" si="1"/>
        <v>55421.066666666666</v>
      </c>
      <c r="N19" s="20"/>
    </row>
    <row r="20" spans="1:14" ht="38.25">
      <c r="A20" s="15"/>
      <c r="B20" s="16" t="s">
        <v>3</v>
      </c>
      <c r="C20" s="17" t="s">
        <v>31</v>
      </c>
      <c r="D20" s="17" t="s">
        <v>46</v>
      </c>
      <c r="E20" s="17" t="s">
        <v>33</v>
      </c>
      <c r="F20" s="17" t="s">
        <v>37</v>
      </c>
      <c r="G20" s="17" t="s">
        <v>35</v>
      </c>
      <c r="H20" s="18"/>
      <c r="I20" s="20"/>
      <c r="J20" s="27"/>
      <c r="K20" s="20"/>
      <c r="L20" s="20">
        <v>17.94</v>
      </c>
      <c r="M20" s="26">
        <v>17.94</v>
      </c>
      <c r="N20" s="20"/>
    </row>
    <row r="21" spans="1:14" ht="38.25">
      <c r="A21" s="15"/>
      <c r="B21" s="16" t="s">
        <v>3</v>
      </c>
      <c r="C21" s="17" t="s">
        <v>31</v>
      </c>
      <c r="D21" s="17" t="s">
        <v>46</v>
      </c>
      <c r="E21" s="17" t="s">
        <v>33</v>
      </c>
      <c r="F21" s="17" t="s">
        <v>41</v>
      </c>
      <c r="G21" s="17" t="s">
        <v>35</v>
      </c>
      <c r="H21" s="18"/>
      <c r="I21" s="20"/>
      <c r="J21" s="27"/>
      <c r="K21" s="20"/>
      <c r="L21" s="20">
        <v>500</v>
      </c>
      <c r="M21" s="26">
        <v>500</v>
      </c>
      <c r="N21" s="20"/>
    </row>
    <row r="22" spans="1:14" ht="14.25" customHeight="1">
      <c r="A22" s="15">
        <v>4</v>
      </c>
      <c r="B22" s="16" t="s">
        <v>40</v>
      </c>
      <c r="C22" s="17" t="s">
        <v>31</v>
      </c>
      <c r="D22" s="17" t="s">
        <v>39</v>
      </c>
      <c r="E22" s="17" t="s">
        <v>33</v>
      </c>
      <c r="F22" s="17" t="s">
        <v>36</v>
      </c>
      <c r="G22" s="17" t="s">
        <v>35</v>
      </c>
      <c r="H22" s="18">
        <v>2467730.68</v>
      </c>
      <c r="I22" s="20">
        <v>2808162.24</v>
      </c>
      <c r="J22" s="27">
        <f t="shared" si="0"/>
        <v>340431.56000000006</v>
      </c>
      <c r="K22" s="20"/>
      <c r="L22" s="20"/>
      <c r="M22" s="26">
        <f>L22/9*12</f>
        <v>0</v>
      </c>
      <c r="N22" s="20">
        <v>10000</v>
      </c>
    </row>
    <row r="23" spans="1:14" ht="68.25" customHeight="1">
      <c r="A23" s="15">
        <v>5</v>
      </c>
      <c r="B23" s="16" t="s">
        <v>38</v>
      </c>
      <c r="C23" s="17" t="s">
        <v>31</v>
      </c>
      <c r="D23" s="17" t="s">
        <v>39</v>
      </c>
      <c r="E23" s="17" t="s">
        <v>33</v>
      </c>
      <c r="F23" s="17" t="s">
        <v>37</v>
      </c>
      <c r="G23" s="17" t="s">
        <v>35</v>
      </c>
      <c r="H23" s="18">
        <v>5159.31</v>
      </c>
      <c r="I23" s="20">
        <v>136.91</v>
      </c>
      <c r="J23" s="27">
        <f t="shared" si="0"/>
        <v>-5022.400000000001</v>
      </c>
      <c r="K23" s="20"/>
      <c r="L23" s="20"/>
      <c r="M23" s="26">
        <f t="shared" si="1"/>
        <v>0</v>
      </c>
      <c r="N23" s="20"/>
    </row>
    <row r="24" spans="1:14" ht="69.75" customHeight="1">
      <c r="A24" s="15">
        <v>6</v>
      </c>
      <c r="B24" s="16" t="s">
        <v>38</v>
      </c>
      <c r="C24" s="17" t="s">
        <v>31</v>
      </c>
      <c r="D24" s="17" t="s">
        <v>39</v>
      </c>
      <c r="E24" s="17" t="s">
        <v>33</v>
      </c>
      <c r="F24" s="17" t="s">
        <v>41</v>
      </c>
      <c r="G24" s="17" t="s">
        <v>35</v>
      </c>
      <c r="H24" s="18">
        <v>20</v>
      </c>
      <c r="I24" s="20">
        <v>354.12</v>
      </c>
      <c r="J24" s="27">
        <f t="shared" si="0"/>
        <v>334.12</v>
      </c>
      <c r="K24" s="20"/>
      <c r="L24" s="20"/>
      <c r="M24" s="26">
        <f t="shared" si="1"/>
        <v>0</v>
      </c>
      <c r="N24" s="20"/>
    </row>
    <row r="25" spans="1:14" ht="65.25" customHeight="1">
      <c r="A25" s="15"/>
      <c r="B25" s="16" t="s">
        <v>38</v>
      </c>
      <c r="C25" s="17" t="s">
        <v>31</v>
      </c>
      <c r="D25" s="17" t="s">
        <v>39</v>
      </c>
      <c r="E25" s="17" t="s">
        <v>33</v>
      </c>
      <c r="F25" s="17" t="s">
        <v>42</v>
      </c>
      <c r="G25" s="17" t="s">
        <v>35</v>
      </c>
      <c r="H25" s="18"/>
      <c r="I25" s="20">
        <v>10558.1</v>
      </c>
      <c r="J25" s="27"/>
      <c r="K25" s="20"/>
      <c r="L25" s="20"/>
      <c r="M25" s="26">
        <f t="shared" si="1"/>
        <v>0</v>
      </c>
      <c r="N25" s="20"/>
    </row>
    <row r="26" spans="1:14" ht="24.75" customHeight="1">
      <c r="A26" s="15">
        <v>9</v>
      </c>
      <c r="B26" s="16" t="s">
        <v>45</v>
      </c>
      <c r="C26" s="17" t="s">
        <v>31</v>
      </c>
      <c r="D26" s="17" t="s">
        <v>44</v>
      </c>
      <c r="E26" s="17" t="s">
        <v>33</v>
      </c>
      <c r="F26" s="17" t="s">
        <v>36</v>
      </c>
      <c r="G26" s="17" t="s">
        <v>35</v>
      </c>
      <c r="H26" s="18">
        <v>6381.11</v>
      </c>
      <c r="I26" s="20">
        <v>8281.6</v>
      </c>
      <c r="J26" s="27">
        <f t="shared" si="0"/>
        <v>1900.4900000000007</v>
      </c>
      <c r="K26" s="20"/>
      <c r="L26" s="20"/>
      <c r="M26" s="26">
        <f t="shared" si="1"/>
        <v>0</v>
      </c>
      <c r="N26" s="20"/>
    </row>
    <row r="27" spans="1:14" ht="66" customHeight="1">
      <c r="A27" s="15">
        <v>10</v>
      </c>
      <c r="B27" s="16" t="s">
        <v>43</v>
      </c>
      <c r="C27" s="17" t="s">
        <v>31</v>
      </c>
      <c r="D27" s="17" t="s">
        <v>44</v>
      </c>
      <c r="E27" s="17" t="s">
        <v>33</v>
      </c>
      <c r="F27" s="17" t="s">
        <v>37</v>
      </c>
      <c r="G27" s="17" t="s">
        <v>35</v>
      </c>
      <c r="H27" s="18">
        <v>25.16</v>
      </c>
      <c r="I27" s="20">
        <v>12.52</v>
      </c>
      <c r="J27" s="27">
        <f t="shared" si="0"/>
        <v>-12.64</v>
      </c>
      <c r="K27" s="20"/>
      <c r="L27" s="20"/>
      <c r="M27" s="26">
        <f t="shared" si="1"/>
        <v>0</v>
      </c>
      <c r="N27" s="20"/>
    </row>
    <row r="28" spans="1:14" ht="63" customHeight="1">
      <c r="A28" s="15">
        <v>11</v>
      </c>
      <c r="B28" s="16" t="s">
        <v>43</v>
      </c>
      <c r="C28" s="17" t="s">
        <v>31</v>
      </c>
      <c r="D28" s="17" t="s">
        <v>44</v>
      </c>
      <c r="E28" s="17" t="s">
        <v>33</v>
      </c>
      <c r="F28" s="17" t="s">
        <v>41</v>
      </c>
      <c r="G28" s="17" t="s">
        <v>35</v>
      </c>
      <c r="H28" s="18"/>
      <c r="I28" s="20">
        <v>310</v>
      </c>
      <c r="J28" s="27">
        <f t="shared" si="0"/>
        <v>310</v>
      </c>
      <c r="K28" s="20"/>
      <c r="L28" s="20"/>
      <c r="M28" s="26">
        <f t="shared" si="1"/>
        <v>0</v>
      </c>
      <c r="N28" s="20"/>
    </row>
    <row r="29" spans="1:14" ht="38.25" customHeight="1">
      <c r="A29" s="15">
        <v>13</v>
      </c>
      <c r="B29" s="16" t="s">
        <v>3</v>
      </c>
      <c r="C29" s="17" t="s">
        <v>31</v>
      </c>
      <c r="D29" s="17" t="s">
        <v>46</v>
      </c>
      <c r="E29" s="17" t="s">
        <v>33</v>
      </c>
      <c r="F29" s="17" t="s">
        <v>36</v>
      </c>
      <c r="G29" s="17" t="s">
        <v>35</v>
      </c>
      <c r="H29" s="18"/>
      <c r="I29" s="20">
        <v>8959.4</v>
      </c>
      <c r="J29" s="27">
        <f t="shared" si="0"/>
        <v>8959.4</v>
      </c>
      <c r="K29" s="20"/>
      <c r="L29" s="20"/>
      <c r="M29" s="26">
        <f t="shared" si="1"/>
        <v>0</v>
      </c>
      <c r="N29" s="20">
        <v>10000</v>
      </c>
    </row>
    <row r="30" spans="1:14" ht="38.25" customHeight="1">
      <c r="A30" s="15"/>
      <c r="B30" s="16" t="s">
        <v>47</v>
      </c>
      <c r="C30" s="17" t="s">
        <v>31</v>
      </c>
      <c r="D30" s="17" t="s">
        <v>48</v>
      </c>
      <c r="E30" s="17" t="s">
        <v>33</v>
      </c>
      <c r="F30" s="17" t="s">
        <v>36</v>
      </c>
      <c r="G30" s="17" t="s">
        <v>35</v>
      </c>
      <c r="H30" s="18">
        <v>0.6</v>
      </c>
      <c r="I30" s="20">
        <v>0.1</v>
      </c>
      <c r="J30" s="27">
        <f t="shared" si="0"/>
        <v>-0.5</v>
      </c>
      <c r="K30" s="20"/>
      <c r="L30" s="20"/>
      <c r="M30" s="26">
        <f t="shared" si="1"/>
        <v>0</v>
      </c>
      <c r="N30" s="20"/>
    </row>
    <row r="31" spans="1:14" s="14" customFormat="1" ht="15" customHeight="1">
      <c r="A31" s="10"/>
      <c r="B31" s="11" t="s">
        <v>2</v>
      </c>
      <c r="C31" s="12" t="s">
        <v>28</v>
      </c>
      <c r="D31" s="12" t="s">
        <v>49</v>
      </c>
      <c r="E31" s="12" t="s">
        <v>28</v>
      </c>
      <c r="F31" s="12" t="s">
        <v>28</v>
      </c>
      <c r="G31" s="12" t="s">
        <v>28</v>
      </c>
      <c r="H31" s="13">
        <f>H32+H33+H38+H40+H41+H35+H36+H37+H42+H43+H44</f>
        <v>2860556.12</v>
      </c>
      <c r="I31" s="26">
        <f>I32+I33+I38+I40+I41+I35+I36+I37+I42+I43+I44</f>
        <v>4140536.8499999996</v>
      </c>
      <c r="J31" s="26">
        <f>J32+J33+J38+J40+J41+J35+J36+J37+J42+J43+J44</f>
        <v>15532.40999999983</v>
      </c>
      <c r="K31" s="26">
        <f>K32+K33+K38+K40+K41+K35+K36+K37+K42+K43+K44+K34+K39</f>
        <v>3890000</v>
      </c>
      <c r="L31" s="26">
        <f>L32+L33+L38+L40+L41+L35+L36+L37+L42+L43+L44+L34+L39</f>
        <v>3815089.8000000003</v>
      </c>
      <c r="M31" s="26">
        <f>M32+M33+M38+M40+M41+M35+M36+M37+M42+M43+M44+M34+M39</f>
        <v>4016194.1433333335</v>
      </c>
      <c r="N31" s="26">
        <f>N32+N33+N38+N40+N41+N35+N36+N37+N42+N43+N44+N34+N39</f>
        <v>4151395</v>
      </c>
    </row>
    <row r="32" spans="1:14" ht="24.75" customHeight="1">
      <c r="A32" s="15">
        <v>15</v>
      </c>
      <c r="B32" s="16" t="s">
        <v>50</v>
      </c>
      <c r="C32" s="17" t="s">
        <v>31</v>
      </c>
      <c r="D32" s="17" t="s">
        <v>100</v>
      </c>
      <c r="E32" s="17" t="s">
        <v>33</v>
      </c>
      <c r="F32" s="17" t="s">
        <v>36</v>
      </c>
      <c r="G32" s="17" t="s">
        <v>35</v>
      </c>
      <c r="H32" s="18">
        <v>2193407.23</v>
      </c>
      <c r="I32" s="20">
        <v>2181783.57</v>
      </c>
      <c r="J32" s="27">
        <f t="shared" si="0"/>
        <v>-11623.660000000149</v>
      </c>
      <c r="K32" s="20">
        <v>2600000</v>
      </c>
      <c r="L32" s="20">
        <v>2526501.62</v>
      </c>
      <c r="M32" s="20">
        <v>2600000</v>
      </c>
      <c r="N32" s="20">
        <v>2951395</v>
      </c>
    </row>
    <row r="33" spans="1:14" ht="24.75" customHeight="1">
      <c r="A33" s="15">
        <v>16</v>
      </c>
      <c r="B33" s="16" t="s">
        <v>50</v>
      </c>
      <c r="C33" s="17" t="s">
        <v>31</v>
      </c>
      <c r="D33" s="17" t="s">
        <v>100</v>
      </c>
      <c r="E33" s="17" t="s">
        <v>33</v>
      </c>
      <c r="F33" s="17" t="s">
        <v>37</v>
      </c>
      <c r="G33" s="17" t="s">
        <v>35</v>
      </c>
      <c r="H33" s="18">
        <f>12737+1326.6</f>
        <v>14063.6</v>
      </c>
      <c r="I33" s="20">
        <v>143.36</v>
      </c>
      <c r="J33" s="27">
        <f t="shared" si="0"/>
        <v>-13920.24</v>
      </c>
      <c r="K33" s="20"/>
      <c r="L33" s="20">
        <v>7587.11</v>
      </c>
      <c r="M33" s="20">
        <v>7587.11</v>
      </c>
      <c r="N33" s="20"/>
    </row>
    <row r="34" spans="1:14" ht="24.75" customHeight="1">
      <c r="A34" s="15"/>
      <c r="B34" s="16" t="s">
        <v>117</v>
      </c>
      <c r="C34" s="17" t="s">
        <v>31</v>
      </c>
      <c r="D34" s="17" t="s">
        <v>100</v>
      </c>
      <c r="E34" s="17" t="s">
        <v>33</v>
      </c>
      <c r="F34" s="17" t="s">
        <v>41</v>
      </c>
      <c r="G34" s="17" t="s">
        <v>35</v>
      </c>
      <c r="H34" s="18"/>
      <c r="I34" s="20"/>
      <c r="J34" s="27"/>
      <c r="K34" s="20"/>
      <c r="L34" s="20">
        <v>1100</v>
      </c>
      <c r="M34" s="20">
        <v>1100</v>
      </c>
      <c r="N34" s="20"/>
    </row>
    <row r="35" spans="1:14" ht="37.5" customHeight="1">
      <c r="A35" s="15"/>
      <c r="B35" s="16" t="s">
        <v>101</v>
      </c>
      <c r="C35" s="17" t="s">
        <v>31</v>
      </c>
      <c r="D35" s="17" t="s">
        <v>102</v>
      </c>
      <c r="E35" s="17" t="s">
        <v>33</v>
      </c>
      <c r="F35" s="17" t="s">
        <v>36</v>
      </c>
      <c r="G35" s="17" t="s">
        <v>35</v>
      </c>
      <c r="H35" s="18"/>
      <c r="I35" s="20">
        <v>913123.56</v>
      </c>
      <c r="J35" s="27"/>
      <c r="K35" s="20"/>
      <c r="L35" s="20">
        <v>5228.22</v>
      </c>
      <c r="M35" s="20">
        <v>5228.22</v>
      </c>
      <c r="N35" s="20"/>
    </row>
    <row r="36" spans="1:14" ht="37.5" customHeight="1">
      <c r="A36" s="15"/>
      <c r="B36" s="16" t="s">
        <v>101</v>
      </c>
      <c r="C36" s="17" t="s">
        <v>31</v>
      </c>
      <c r="D36" s="17" t="s">
        <v>102</v>
      </c>
      <c r="E36" s="17" t="s">
        <v>33</v>
      </c>
      <c r="F36" s="17" t="s">
        <v>37</v>
      </c>
      <c r="G36" s="17" t="s">
        <v>35</v>
      </c>
      <c r="H36" s="18"/>
      <c r="I36" s="20">
        <v>7877.25</v>
      </c>
      <c r="J36" s="27"/>
      <c r="K36" s="20"/>
      <c r="L36" s="20">
        <v>1692.91</v>
      </c>
      <c r="M36" s="20">
        <v>1692.91</v>
      </c>
      <c r="N36" s="20"/>
    </row>
    <row r="37" spans="1:14" ht="37.5" customHeight="1">
      <c r="A37" s="15"/>
      <c r="B37" s="16" t="s">
        <v>101</v>
      </c>
      <c r="C37" s="17" t="s">
        <v>31</v>
      </c>
      <c r="D37" s="17" t="s">
        <v>102</v>
      </c>
      <c r="E37" s="17" t="s">
        <v>33</v>
      </c>
      <c r="F37" s="17" t="s">
        <v>41</v>
      </c>
      <c r="G37" s="17" t="s">
        <v>35</v>
      </c>
      <c r="H37" s="18"/>
      <c r="I37" s="20">
        <v>3380.36</v>
      </c>
      <c r="J37" s="27"/>
      <c r="K37" s="20"/>
      <c r="L37" s="20"/>
      <c r="M37" s="20">
        <f>L37/9*12</f>
        <v>0</v>
      </c>
      <c r="N37" s="20"/>
    </row>
    <row r="38" spans="1:14" ht="38.25" customHeight="1">
      <c r="A38" s="15">
        <v>19</v>
      </c>
      <c r="B38" s="16" t="s">
        <v>51</v>
      </c>
      <c r="C38" s="17" t="s">
        <v>31</v>
      </c>
      <c r="D38" s="17" t="s">
        <v>103</v>
      </c>
      <c r="E38" s="17" t="s">
        <v>33</v>
      </c>
      <c r="F38" s="17" t="s">
        <v>36</v>
      </c>
      <c r="G38" s="17" t="s">
        <v>35</v>
      </c>
      <c r="H38" s="18">
        <v>646558</v>
      </c>
      <c r="I38" s="20">
        <v>694156.1</v>
      </c>
      <c r="J38" s="27">
        <f t="shared" si="0"/>
        <v>47598.09999999998</v>
      </c>
      <c r="K38" s="20">
        <v>1000000</v>
      </c>
      <c r="L38" s="20">
        <v>1008504.98</v>
      </c>
      <c r="M38" s="20">
        <v>1010000</v>
      </c>
      <c r="N38" s="20">
        <v>1200000</v>
      </c>
    </row>
    <row r="39" spans="1:14" ht="25.5">
      <c r="A39" s="15"/>
      <c r="B39" s="16" t="s">
        <v>119</v>
      </c>
      <c r="C39" s="17" t="s">
        <v>31</v>
      </c>
      <c r="D39" s="17" t="s">
        <v>118</v>
      </c>
      <c r="E39" s="17" t="s">
        <v>33</v>
      </c>
      <c r="F39" s="17" t="s">
        <v>36</v>
      </c>
      <c r="G39" s="17" t="s">
        <v>35</v>
      </c>
      <c r="H39" s="18"/>
      <c r="I39" s="20"/>
      <c r="J39" s="27"/>
      <c r="K39" s="20">
        <v>290000</v>
      </c>
      <c r="L39" s="20">
        <v>290697</v>
      </c>
      <c r="M39" s="20">
        <f>L39/9*12</f>
        <v>387596</v>
      </c>
      <c r="N39" s="20"/>
    </row>
    <row r="40" spans="1:14" ht="39" customHeight="1">
      <c r="A40" s="15">
        <v>20</v>
      </c>
      <c r="B40" s="16" t="s">
        <v>51</v>
      </c>
      <c r="C40" s="17" t="s">
        <v>31</v>
      </c>
      <c r="D40" s="17" t="s">
        <v>103</v>
      </c>
      <c r="E40" s="17" t="s">
        <v>33</v>
      </c>
      <c r="F40" s="17" t="s">
        <v>37</v>
      </c>
      <c r="G40" s="17" t="s">
        <v>35</v>
      </c>
      <c r="H40" s="18">
        <v>5767.46</v>
      </c>
      <c r="I40" s="20">
        <v>5.5</v>
      </c>
      <c r="J40" s="27">
        <f t="shared" si="0"/>
        <v>-5761.96</v>
      </c>
      <c r="K40" s="20"/>
      <c r="L40" s="20">
        <v>125.24</v>
      </c>
      <c r="M40" s="20">
        <v>125.24</v>
      </c>
      <c r="N40" s="20"/>
    </row>
    <row r="41" spans="1:14" ht="39.75" customHeight="1">
      <c r="A41" s="15">
        <v>21</v>
      </c>
      <c r="B41" s="16" t="s">
        <v>51</v>
      </c>
      <c r="C41" s="17" t="s">
        <v>31</v>
      </c>
      <c r="D41" s="17" t="s">
        <v>103</v>
      </c>
      <c r="E41" s="17" t="s">
        <v>33</v>
      </c>
      <c r="F41" s="17" t="s">
        <v>41</v>
      </c>
      <c r="G41" s="17" t="s">
        <v>35</v>
      </c>
      <c r="H41" s="18">
        <v>759.83</v>
      </c>
      <c r="I41" s="20"/>
      <c r="J41" s="27">
        <f t="shared" si="0"/>
        <v>-759.83</v>
      </c>
      <c r="K41" s="20"/>
      <c r="L41" s="20">
        <v>550</v>
      </c>
      <c r="M41" s="20">
        <v>550</v>
      </c>
      <c r="N41" s="20"/>
    </row>
    <row r="42" spans="1:14" ht="51" customHeight="1">
      <c r="A42" s="15"/>
      <c r="B42" s="16" t="s">
        <v>104</v>
      </c>
      <c r="C42" s="17" t="s">
        <v>31</v>
      </c>
      <c r="D42" s="17" t="s">
        <v>105</v>
      </c>
      <c r="E42" s="17" t="s">
        <v>33</v>
      </c>
      <c r="F42" s="17" t="s">
        <v>36</v>
      </c>
      <c r="G42" s="17" t="s">
        <v>35</v>
      </c>
      <c r="H42" s="18"/>
      <c r="I42" s="20">
        <v>337928.87</v>
      </c>
      <c r="J42" s="27"/>
      <c r="K42" s="20"/>
      <c r="L42" s="20">
        <v>-29211.94</v>
      </c>
      <c r="M42" s="20"/>
      <c r="N42" s="20"/>
    </row>
    <row r="43" spans="1:14" ht="39.75" customHeight="1">
      <c r="A43" s="15"/>
      <c r="B43" s="16" t="s">
        <v>104</v>
      </c>
      <c r="C43" s="17" t="s">
        <v>31</v>
      </c>
      <c r="D43" s="17" t="s">
        <v>105</v>
      </c>
      <c r="E43" s="17" t="s">
        <v>33</v>
      </c>
      <c r="F43" s="17" t="s">
        <v>37</v>
      </c>
      <c r="G43" s="17" t="s">
        <v>35</v>
      </c>
      <c r="H43" s="18"/>
      <c r="I43" s="20">
        <v>2138.27</v>
      </c>
      <c r="J43" s="27"/>
      <c r="K43" s="20"/>
      <c r="L43" s="20">
        <v>2314.65</v>
      </c>
      <c r="M43" s="20">
        <v>2314.65</v>
      </c>
      <c r="N43" s="20"/>
    </row>
    <row r="44" spans="1:14" ht="39.75" customHeight="1">
      <c r="A44" s="15"/>
      <c r="B44" s="16" t="s">
        <v>104</v>
      </c>
      <c r="C44" s="17" t="s">
        <v>31</v>
      </c>
      <c r="D44" s="17" t="s">
        <v>105</v>
      </c>
      <c r="E44" s="17" t="s">
        <v>33</v>
      </c>
      <c r="F44" s="17" t="s">
        <v>42</v>
      </c>
      <c r="G44" s="17" t="s">
        <v>35</v>
      </c>
      <c r="H44" s="18"/>
      <c r="I44" s="20">
        <v>0.01</v>
      </c>
      <c r="J44" s="27"/>
      <c r="K44" s="20"/>
      <c r="L44" s="20">
        <v>0.01</v>
      </c>
      <c r="M44" s="20">
        <f>L44/9*12</f>
        <v>0.013333333333333332</v>
      </c>
      <c r="N44" s="20"/>
    </row>
    <row r="45" spans="1:14" s="14" customFormat="1" ht="15" customHeight="1">
      <c r="A45" s="10"/>
      <c r="B45" s="11" t="s">
        <v>4</v>
      </c>
      <c r="C45" s="12" t="s">
        <v>28</v>
      </c>
      <c r="D45" s="12" t="s">
        <v>52</v>
      </c>
      <c r="E45" s="12" t="s">
        <v>28</v>
      </c>
      <c r="F45" s="12" t="s">
        <v>28</v>
      </c>
      <c r="G45" s="12" t="s">
        <v>28</v>
      </c>
      <c r="H45" s="13">
        <f>H46+H47+H50+H52+H53+H54+H48+H49+H51</f>
        <v>5271366.109999999</v>
      </c>
      <c r="I45" s="26">
        <f aca="true" t="shared" si="2" ref="I45:N45">I46+I47+I50+I52+I53+I54+I48+I49+I51</f>
        <v>9677641.76</v>
      </c>
      <c r="J45" s="26">
        <f t="shared" si="2"/>
        <v>4406275.65</v>
      </c>
      <c r="K45" s="26">
        <f t="shared" si="2"/>
        <v>6269100</v>
      </c>
      <c r="L45" s="26">
        <f t="shared" si="2"/>
        <v>5742749.119999999</v>
      </c>
      <c r="M45" s="26">
        <f t="shared" si="2"/>
        <v>6666818.149999999</v>
      </c>
      <c r="N45" s="26">
        <f t="shared" si="2"/>
        <v>6500000</v>
      </c>
    </row>
    <row r="46" spans="1:14" ht="27" customHeight="1">
      <c r="A46" s="15">
        <v>23</v>
      </c>
      <c r="B46" s="16" t="s">
        <v>53</v>
      </c>
      <c r="C46" s="17" t="s">
        <v>31</v>
      </c>
      <c r="D46" s="17" t="s">
        <v>54</v>
      </c>
      <c r="E46" s="17" t="s">
        <v>55</v>
      </c>
      <c r="F46" s="17" t="s">
        <v>36</v>
      </c>
      <c r="G46" s="17" t="s">
        <v>35</v>
      </c>
      <c r="H46" s="18">
        <v>549066.28</v>
      </c>
      <c r="I46" s="20">
        <v>56683.62</v>
      </c>
      <c r="J46" s="27">
        <f t="shared" si="0"/>
        <v>-492382.66000000003</v>
      </c>
      <c r="K46" s="20">
        <v>500000</v>
      </c>
      <c r="L46" s="20">
        <v>393503.02</v>
      </c>
      <c r="M46" s="20">
        <v>500000</v>
      </c>
      <c r="N46" s="20">
        <v>500000</v>
      </c>
    </row>
    <row r="47" spans="1:14" ht="25.5" customHeight="1">
      <c r="A47" s="15">
        <v>24</v>
      </c>
      <c r="B47" s="16" t="s">
        <v>53</v>
      </c>
      <c r="C47" s="17" t="s">
        <v>31</v>
      </c>
      <c r="D47" s="17" t="s">
        <v>54</v>
      </c>
      <c r="E47" s="17" t="s">
        <v>55</v>
      </c>
      <c r="F47" s="17" t="s">
        <v>37</v>
      </c>
      <c r="G47" s="17" t="s">
        <v>35</v>
      </c>
      <c r="H47" s="18">
        <v>6835.24</v>
      </c>
      <c r="I47" s="20">
        <v>6807.28</v>
      </c>
      <c r="J47" s="27">
        <f t="shared" si="0"/>
        <v>-27.960000000000036</v>
      </c>
      <c r="K47" s="20"/>
      <c r="L47" s="20">
        <v>6019.97</v>
      </c>
      <c r="M47" s="20">
        <v>6019.97</v>
      </c>
      <c r="N47" s="20"/>
    </row>
    <row r="48" spans="1:14" ht="13.5" customHeight="1">
      <c r="A48" s="15"/>
      <c r="B48" s="16" t="s">
        <v>5</v>
      </c>
      <c r="C48" s="17" t="s">
        <v>31</v>
      </c>
      <c r="D48" s="17" t="s">
        <v>56</v>
      </c>
      <c r="E48" s="17" t="s">
        <v>57</v>
      </c>
      <c r="F48" s="17" t="s">
        <v>36</v>
      </c>
      <c r="G48" s="17" t="s">
        <v>35</v>
      </c>
      <c r="H48" s="18">
        <v>1971298.64</v>
      </c>
      <c r="I48" s="20">
        <v>2589460.38</v>
      </c>
      <c r="J48" s="27">
        <f t="shared" si="0"/>
        <v>618161.74</v>
      </c>
      <c r="K48" s="20"/>
      <c r="L48" s="20"/>
      <c r="M48" s="20">
        <f>L48/9*12</f>
        <v>0</v>
      </c>
      <c r="N48" s="20"/>
    </row>
    <row r="49" spans="1:14" ht="29.25" customHeight="1">
      <c r="A49" s="15"/>
      <c r="B49" s="16" t="s">
        <v>58</v>
      </c>
      <c r="C49" s="17" t="s">
        <v>31</v>
      </c>
      <c r="D49" s="17" t="s">
        <v>56</v>
      </c>
      <c r="E49" s="17" t="s">
        <v>57</v>
      </c>
      <c r="F49" s="17" t="s">
        <v>37</v>
      </c>
      <c r="G49" s="17" t="s">
        <v>35</v>
      </c>
      <c r="H49" s="18">
        <f>52318.13+100</f>
        <v>52418.13</v>
      </c>
      <c r="I49" s="20">
        <v>48351.62</v>
      </c>
      <c r="J49" s="27">
        <f t="shared" si="0"/>
        <v>-4066.5099999999948</v>
      </c>
      <c r="K49" s="20"/>
      <c r="L49" s="20"/>
      <c r="M49" s="20">
        <f>L49/9*12</f>
        <v>0</v>
      </c>
      <c r="N49" s="20"/>
    </row>
    <row r="50" spans="1:14" ht="28.5" customHeight="1">
      <c r="A50" s="15">
        <v>26</v>
      </c>
      <c r="B50" s="16" t="s">
        <v>59</v>
      </c>
      <c r="C50" s="17" t="s">
        <v>31</v>
      </c>
      <c r="D50" s="17" t="s">
        <v>60</v>
      </c>
      <c r="E50" s="17" t="s">
        <v>55</v>
      </c>
      <c r="F50" s="17" t="s">
        <v>36</v>
      </c>
      <c r="G50" s="17" t="s">
        <v>35</v>
      </c>
      <c r="H50" s="18">
        <v>301206.61</v>
      </c>
      <c r="I50" s="20">
        <v>170785.77</v>
      </c>
      <c r="J50" s="27">
        <f t="shared" si="0"/>
        <v>-130420.84</v>
      </c>
      <c r="K50" s="20">
        <v>170000</v>
      </c>
      <c r="L50" s="20">
        <v>466162.44</v>
      </c>
      <c r="M50" s="20">
        <v>500000</v>
      </c>
      <c r="N50" s="20">
        <v>500000</v>
      </c>
    </row>
    <row r="51" spans="1:14" ht="38.25" customHeight="1">
      <c r="A51" s="15"/>
      <c r="B51" s="16" t="s">
        <v>61</v>
      </c>
      <c r="C51" s="17" t="s">
        <v>31</v>
      </c>
      <c r="D51" s="17" t="s">
        <v>60</v>
      </c>
      <c r="E51" s="17" t="s">
        <v>55</v>
      </c>
      <c r="F51" s="17" t="s">
        <v>37</v>
      </c>
      <c r="G51" s="17" t="s">
        <v>35</v>
      </c>
      <c r="H51" s="18">
        <v>130.32</v>
      </c>
      <c r="I51" s="20">
        <v>645.41</v>
      </c>
      <c r="J51" s="27">
        <f t="shared" si="0"/>
        <v>515.0899999999999</v>
      </c>
      <c r="K51" s="20"/>
      <c r="L51" s="20">
        <v>187.75</v>
      </c>
      <c r="M51" s="20">
        <v>187.75</v>
      </c>
      <c r="N51" s="20"/>
    </row>
    <row r="52" spans="1:14" ht="43.5" customHeight="1">
      <c r="A52" s="15">
        <v>28</v>
      </c>
      <c r="B52" s="16" t="s">
        <v>62</v>
      </c>
      <c r="C52" s="17" t="s">
        <v>31</v>
      </c>
      <c r="D52" s="17" t="s">
        <v>63</v>
      </c>
      <c r="E52" s="17" t="s">
        <v>55</v>
      </c>
      <c r="F52" s="17" t="s">
        <v>36</v>
      </c>
      <c r="G52" s="17" t="s">
        <v>35</v>
      </c>
      <c r="H52" s="18">
        <v>2358292.59</v>
      </c>
      <c r="I52" s="20">
        <v>6764110.7</v>
      </c>
      <c r="J52" s="27">
        <f t="shared" si="0"/>
        <v>4405818.11</v>
      </c>
      <c r="K52" s="20">
        <v>5599100</v>
      </c>
      <c r="L52" s="20">
        <v>4815365.51</v>
      </c>
      <c r="M52" s="20">
        <v>5599100</v>
      </c>
      <c r="N52" s="20">
        <v>5500000</v>
      </c>
    </row>
    <row r="53" spans="1:14" ht="43.5" customHeight="1">
      <c r="A53" s="15">
        <v>29</v>
      </c>
      <c r="B53" s="16" t="s">
        <v>62</v>
      </c>
      <c r="C53" s="17" t="s">
        <v>31</v>
      </c>
      <c r="D53" s="17" t="s">
        <v>63</v>
      </c>
      <c r="E53" s="17" t="s">
        <v>55</v>
      </c>
      <c r="F53" s="17" t="s">
        <v>37</v>
      </c>
      <c r="G53" s="17" t="s">
        <v>35</v>
      </c>
      <c r="H53" s="18">
        <v>15663.3</v>
      </c>
      <c r="I53" s="20">
        <v>20253.98</v>
      </c>
      <c r="J53" s="27">
        <f t="shared" si="0"/>
        <v>4590.68</v>
      </c>
      <c r="K53" s="20"/>
      <c r="L53" s="20">
        <v>61510.43</v>
      </c>
      <c r="M53" s="20">
        <v>61510.43</v>
      </c>
      <c r="N53" s="20"/>
    </row>
    <row r="54" spans="1:14" ht="41.25" customHeight="1">
      <c r="A54" s="15">
        <v>30</v>
      </c>
      <c r="B54" s="16" t="s">
        <v>62</v>
      </c>
      <c r="C54" s="17" t="s">
        <v>31</v>
      </c>
      <c r="D54" s="17" t="s">
        <v>63</v>
      </c>
      <c r="E54" s="17" t="s">
        <v>55</v>
      </c>
      <c r="F54" s="17" t="s">
        <v>41</v>
      </c>
      <c r="G54" s="17" t="s">
        <v>35</v>
      </c>
      <c r="H54" s="18">
        <v>16455</v>
      </c>
      <c r="I54" s="20">
        <v>20543</v>
      </c>
      <c r="J54" s="27">
        <f t="shared" si="0"/>
        <v>4088</v>
      </c>
      <c r="K54" s="20"/>
      <c r="L54" s="20"/>
      <c r="M54" s="20">
        <f>L54/9*12</f>
        <v>0</v>
      </c>
      <c r="N54" s="20"/>
    </row>
    <row r="55" spans="1:14" s="14" customFormat="1" ht="15" customHeight="1">
      <c r="A55" s="10"/>
      <c r="B55" s="11" t="s">
        <v>64</v>
      </c>
      <c r="C55" s="12" t="s">
        <v>28</v>
      </c>
      <c r="D55" s="12" t="s">
        <v>65</v>
      </c>
      <c r="E55" s="12" t="s">
        <v>28</v>
      </c>
      <c r="F55" s="12" t="s">
        <v>28</v>
      </c>
      <c r="G55" s="12" t="s">
        <v>28</v>
      </c>
      <c r="H55" s="13">
        <f aca="true" t="shared" si="3" ref="H55:N55">H56</f>
        <v>42570</v>
      </c>
      <c r="I55" s="26">
        <f t="shared" si="3"/>
        <v>39200</v>
      </c>
      <c r="J55" s="26">
        <f t="shared" si="3"/>
        <v>-3370</v>
      </c>
      <c r="K55" s="26">
        <f t="shared" si="3"/>
        <v>30000</v>
      </c>
      <c r="L55" s="26">
        <f t="shared" si="3"/>
        <v>40790</v>
      </c>
      <c r="M55" s="26">
        <f t="shared" si="3"/>
        <v>41000</v>
      </c>
      <c r="N55" s="26">
        <f t="shared" si="3"/>
        <v>40000</v>
      </c>
    </row>
    <row r="56" spans="1:14" ht="52.5" customHeight="1">
      <c r="A56" s="15">
        <v>32</v>
      </c>
      <c r="B56" s="16" t="s">
        <v>6</v>
      </c>
      <c r="C56" s="17" t="s">
        <v>15</v>
      </c>
      <c r="D56" s="17" t="s">
        <v>66</v>
      </c>
      <c r="E56" s="17" t="s">
        <v>33</v>
      </c>
      <c r="F56" s="17" t="s">
        <v>36</v>
      </c>
      <c r="G56" s="17" t="s">
        <v>35</v>
      </c>
      <c r="H56" s="18">
        <v>42570</v>
      </c>
      <c r="I56" s="20">
        <v>39200</v>
      </c>
      <c r="J56" s="27">
        <f t="shared" si="0"/>
        <v>-3370</v>
      </c>
      <c r="K56" s="20">
        <v>30000</v>
      </c>
      <c r="L56" s="20">
        <v>40790</v>
      </c>
      <c r="M56" s="20">
        <v>41000</v>
      </c>
      <c r="N56" s="20">
        <v>40000</v>
      </c>
    </row>
    <row r="57" spans="1:14" s="14" customFormat="1" ht="24.75" customHeight="1">
      <c r="A57" s="10"/>
      <c r="B57" s="11" t="s">
        <v>67</v>
      </c>
      <c r="C57" s="12" t="s">
        <v>28</v>
      </c>
      <c r="D57" s="12" t="s">
        <v>68</v>
      </c>
      <c r="E57" s="12" t="s">
        <v>28</v>
      </c>
      <c r="F57" s="12" t="s">
        <v>28</v>
      </c>
      <c r="G57" s="12" t="s">
        <v>28</v>
      </c>
      <c r="H57" s="13">
        <f>H58+H59</f>
        <v>0</v>
      </c>
      <c r="I57" s="26">
        <f aca="true" t="shared" si="4" ref="I57:N57">I58+I59</f>
        <v>122.79</v>
      </c>
      <c r="J57" s="26">
        <f t="shared" si="4"/>
        <v>122.79</v>
      </c>
      <c r="K57" s="26">
        <f t="shared" si="4"/>
        <v>0</v>
      </c>
      <c r="L57" s="26">
        <f t="shared" si="4"/>
        <v>4.46</v>
      </c>
      <c r="M57" s="26">
        <f t="shared" si="4"/>
        <v>4.46</v>
      </c>
      <c r="N57" s="26">
        <f t="shared" si="4"/>
        <v>0</v>
      </c>
    </row>
    <row r="58" spans="1:14" ht="24.75" customHeight="1">
      <c r="A58" s="15">
        <v>34</v>
      </c>
      <c r="B58" s="16" t="s">
        <v>69</v>
      </c>
      <c r="C58" s="17" t="s">
        <v>31</v>
      </c>
      <c r="D58" s="17" t="s">
        <v>70</v>
      </c>
      <c r="E58" s="17" t="s">
        <v>55</v>
      </c>
      <c r="F58" s="17" t="s">
        <v>36</v>
      </c>
      <c r="G58" s="17" t="s">
        <v>35</v>
      </c>
      <c r="H58" s="18"/>
      <c r="I58" s="20">
        <v>68.43</v>
      </c>
      <c r="J58" s="27">
        <f t="shared" si="0"/>
        <v>68.43</v>
      </c>
      <c r="K58" s="20"/>
      <c r="L58" s="20"/>
      <c r="M58" s="20"/>
      <c r="N58" s="20"/>
    </row>
    <row r="59" spans="1:14" ht="24.75" customHeight="1">
      <c r="A59" s="15">
        <v>35</v>
      </c>
      <c r="B59" s="16" t="s">
        <v>69</v>
      </c>
      <c r="C59" s="17" t="s">
        <v>31</v>
      </c>
      <c r="D59" s="17" t="s">
        <v>70</v>
      </c>
      <c r="E59" s="17" t="s">
        <v>55</v>
      </c>
      <c r="F59" s="17" t="s">
        <v>37</v>
      </c>
      <c r="G59" s="17" t="s">
        <v>35</v>
      </c>
      <c r="H59" s="18"/>
      <c r="I59" s="20">
        <v>54.36</v>
      </c>
      <c r="J59" s="27">
        <f t="shared" si="0"/>
        <v>54.36</v>
      </c>
      <c r="K59" s="20"/>
      <c r="L59" s="20">
        <v>4.46</v>
      </c>
      <c r="M59" s="20">
        <v>4.46</v>
      </c>
      <c r="N59" s="20"/>
    </row>
    <row r="60" spans="1:14" s="14" customFormat="1" ht="40.5" customHeight="1">
      <c r="A60" s="10"/>
      <c r="B60" s="11" t="s">
        <v>7</v>
      </c>
      <c r="C60" s="12" t="s">
        <v>28</v>
      </c>
      <c r="D60" s="12" t="s">
        <v>71</v>
      </c>
      <c r="E60" s="12" t="s">
        <v>28</v>
      </c>
      <c r="F60" s="12" t="s">
        <v>28</v>
      </c>
      <c r="G60" s="12" t="s">
        <v>28</v>
      </c>
      <c r="H60" s="13">
        <f>H61+H62+H63+H64</f>
        <v>9560944.969999999</v>
      </c>
      <c r="I60" s="26">
        <f aca="true" t="shared" si="5" ref="I60:N60">I61+I62+I63+I64</f>
        <v>9572485.39</v>
      </c>
      <c r="J60" s="26">
        <f t="shared" si="5"/>
        <v>11540.420000000508</v>
      </c>
      <c r="K60" s="26">
        <f t="shared" si="5"/>
        <v>10331000</v>
      </c>
      <c r="L60" s="26">
        <f t="shared" si="5"/>
        <v>7458320.11</v>
      </c>
      <c r="M60" s="26">
        <f t="shared" si="5"/>
        <v>9160144</v>
      </c>
      <c r="N60" s="26">
        <f t="shared" si="5"/>
        <v>5680558</v>
      </c>
    </row>
    <row r="61" spans="1:14" ht="67.5" customHeight="1">
      <c r="A61" s="15">
        <v>36</v>
      </c>
      <c r="B61" s="16" t="s">
        <v>72</v>
      </c>
      <c r="C61" s="17" t="s">
        <v>15</v>
      </c>
      <c r="D61" s="17" t="s">
        <v>126</v>
      </c>
      <c r="E61" s="17" t="s">
        <v>55</v>
      </c>
      <c r="F61" s="17" t="s">
        <v>34</v>
      </c>
      <c r="G61" s="17" t="s">
        <v>73</v>
      </c>
      <c r="H61" s="18">
        <v>1044796.41</v>
      </c>
      <c r="I61" s="20">
        <v>1198708.56</v>
      </c>
      <c r="J61" s="27">
        <f t="shared" si="0"/>
        <v>153912.15000000002</v>
      </c>
      <c r="K61" s="20">
        <v>1131000</v>
      </c>
      <c r="L61" s="20">
        <v>1249986.42</v>
      </c>
      <c r="M61" s="20">
        <v>1250000</v>
      </c>
      <c r="N61" s="20">
        <v>1295842</v>
      </c>
    </row>
    <row r="62" spans="1:14" ht="39.75" customHeight="1">
      <c r="A62" s="15">
        <v>37</v>
      </c>
      <c r="B62" s="16" t="s">
        <v>74</v>
      </c>
      <c r="C62" s="17" t="s">
        <v>15</v>
      </c>
      <c r="D62" s="17" t="s">
        <v>75</v>
      </c>
      <c r="E62" s="17" t="s">
        <v>55</v>
      </c>
      <c r="F62" s="17" t="s">
        <v>34</v>
      </c>
      <c r="G62" s="17" t="s">
        <v>73</v>
      </c>
      <c r="H62" s="18">
        <v>437015</v>
      </c>
      <c r="I62" s="20">
        <v>230154</v>
      </c>
      <c r="J62" s="27">
        <f t="shared" si="0"/>
        <v>-206861</v>
      </c>
      <c r="K62" s="20">
        <v>900000</v>
      </c>
      <c r="L62" s="20">
        <v>883412</v>
      </c>
      <c r="M62" s="20">
        <v>900000</v>
      </c>
      <c r="N62" s="20">
        <v>900000</v>
      </c>
    </row>
    <row r="63" spans="1:14" ht="52.5" customHeight="1">
      <c r="A63" s="15">
        <v>38</v>
      </c>
      <c r="B63" s="16" t="s">
        <v>76</v>
      </c>
      <c r="C63" s="17" t="s">
        <v>15</v>
      </c>
      <c r="D63" s="17" t="s">
        <v>77</v>
      </c>
      <c r="E63" s="17" t="s">
        <v>55</v>
      </c>
      <c r="F63" s="17" t="s">
        <v>34</v>
      </c>
      <c r="G63" s="17" t="s">
        <v>73</v>
      </c>
      <c r="H63" s="18">
        <v>8046673.56</v>
      </c>
      <c r="I63" s="20">
        <v>8131269.83</v>
      </c>
      <c r="J63" s="27">
        <f t="shared" si="0"/>
        <v>84596.27000000048</v>
      </c>
      <c r="K63" s="20">
        <v>8290000</v>
      </c>
      <c r="L63" s="20">
        <v>5314777.69</v>
      </c>
      <c r="M63" s="20">
        <v>7000000</v>
      </c>
      <c r="N63" s="20">
        <v>3474716</v>
      </c>
    </row>
    <row r="64" spans="1:14" ht="40.5" customHeight="1">
      <c r="A64" s="15">
        <v>39</v>
      </c>
      <c r="B64" s="16" t="s">
        <v>78</v>
      </c>
      <c r="C64" s="17" t="s">
        <v>15</v>
      </c>
      <c r="D64" s="17" t="s">
        <v>79</v>
      </c>
      <c r="E64" s="17" t="s">
        <v>55</v>
      </c>
      <c r="F64" s="17" t="s">
        <v>34</v>
      </c>
      <c r="G64" s="17" t="s">
        <v>73</v>
      </c>
      <c r="H64" s="18">
        <v>32460</v>
      </c>
      <c r="I64" s="20">
        <v>12353</v>
      </c>
      <c r="J64" s="27">
        <f t="shared" si="0"/>
        <v>-20107</v>
      </c>
      <c r="K64" s="20">
        <v>10000</v>
      </c>
      <c r="L64" s="20">
        <v>10144</v>
      </c>
      <c r="M64" s="20">
        <v>10144</v>
      </c>
      <c r="N64" s="20">
        <v>10000</v>
      </c>
    </row>
    <row r="65" spans="1:14" ht="31.5" customHeight="1">
      <c r="A65" s="15"/>
      <c r="B65" s="11" t="s">
        <v>80</v>
      </c>
      <c r="C65" s="19" t="s">
        <v>28</v>
      </c>
      <c r="D65" s="12" t="s">
        <v>81</v>
      </c>
      <c r="E65" s="19" t="s">
        <v>28</v>
      </c>
      <c r="F65" s="19" t="s">
        <v>28</v>
      </c>
      <c r="G65" s="19" t="s">
        <v>28</v>
      </c>
      <c r="H65" s="13">
        <f>H67</f>
        <v>163301.66</v>
      </c>
      <c r="I65" s="26">
        <f>I67</f>
        <v>132800</v>
      </c>
      <c r="J65" s="27">
        <f t="shared" si="0"/>
        <v>-30501.660000000003</v>
      </c>
      <c r="K65" s="26">
        <f>K66+K67</f>
        <v>0</v>
      </c>
      <c r="L65" s="26">
        <f>L66+L67</f>
        <v>45000</v>
      </c>
      <c r="M65" s="26">
        <f>M66+M67</f>
        <v>0</v>
      </c>
      <c r="N65" s="26">
        <f>N66+N67</f>
        <v>0</v>
      </c>
    </row>
    <row r="66" spans="1:14" ht="14.25" customHeight="1">
      <c r="A66" s="15"/>
      <c r="B66" s="16" t="s">
        <v>120</v>
      </c>
      <c r="C66" s="19" t="s">
        <v>15</v>
      </c>
      <c r="D66" s="17" t="s">
        <v>121</v>
      </c>
      <c r="E66" s="19" t="s">
        <v>55</v>
      </c>
      <c r="F66" s="19" t="s">
        <v>34</v>
      </c>
      <c r="G66" s="19" t="s">
        <v>83</v>
      </c>
      <c r="H66" s="18"/>
      <c r="I66" s="20"/>
      <c r="J66" s="29"/>
      <c r="K66" s="20"/>
      <c r="L66" s="20">
        <v>45000</v>
      </c>
      <c r="M66" s="20"/>
      <c r="N66" s="20"/>
    </row>
    <row r="67" spans="1:14" ht="26.25" customHeight="1">
      <c r="A67" s="15"/>
      <c r="B67" s="16" t="s">
        <v>8</v>
      </c>
      <c r="C67" s="17" t="s">
        <v>15</v>
      </c>
      <c r="D67" s="17" t="s">
        <v>82</v>
      </c>
      <c r="E67" s="17" t="s">
        <v>55</v>
      </c>
      <c r="F67" s="17" t="s">
        <v>34</v>
      </c>
      <c r="G67" s="17" t="s">
        <v>83</v>
      </c>
      <c r="H67" s="18">
        <v>163301.66</v>
      </c>
      <c r="I67" s="20">
        <v>132800</v>
      </c>
      <c r="J67" s="27">
        <f t="shared" si="0"/>
        <v>-30501.660000000003</v>
      </c>
      <c r="K67" s="20"/>
      <c r="L67" s="20"/>
      <c r="M67" s="20"/>
      <c r="N67" s="20">
        <v>0</v>
      </c>
    </row>
    <row r="68" spans="1:14" s="14" customFormat="1" ht="24.75" customHeight="1">
      <c r="A68" s="10"/>
      <c r="B68" s="11" t="s">
        <v>9</v>
      </c>
      <c r="C68" s="12" t="s">
        <v>28</v>
      </c>
      <c r="D68" s="12" t="s">
        <v>84</v>
      </c>
      <c r="E68" s="12" t="s">
        <v>28</v>
      </c>
      <c r="F68" s="12" t="s">
        <v>28</v>
      </c>
      <c r="G68" s="12" t="s">
        <v>28</v>
      </c>
      <c r="H68" s="13">
        <f>H69+H70</f>
        <v>1205548.34</v>
      </c>
      <c r="I68" s="26">
        <f>I69+I70</f>
        <v>5910717.9399999995</v>
      </c>
      <c r="J68" s="26">
        <f>J69+J70</f>
        <v>4705169.6</v>
      </c>
      <c r="K68" s="26">
        <f>K69+K70+K71</f>
        <v>38856502</v>
      </c>
      <c r="L68" s="26">
        <f>L69+L70+L71</f>
        <v>39498750.8</v>
      </c>
      <c r="M68" s="26">
        <f>M69+M70+M71</f>
        <v>39517965</v>
      </c>
      <c r="N68" s="26">
        <f>N69+N70+N71</f>
        <v>5177504</v>
      </c>
    </row>
    <row r="69" spans="1:14" ht="65.25" customHeight="1">
      <c r="A69" s="15">
        <v>40</v>
      </c>
      <c r="B69" s="16" t="s">
        <v>122</v>
      </c>
      <c r="C69" s="17" t="s">
        <v>15</v>
      </c>
      <c r="D69" s="17" t="s">
        <v>123</v>
      </c>
      <c r="E69" s="17" t="s">
        <v>55</v>
      </c>
      <c r="F69" s="17" t="s">
        <v>34</v>
      </c>
      <c r="G69" s="17" t="s">
        <v>85</v>
      </c>
      <c r="H69" s="18">
        <v>971123</v>
      </c>
      <c r="I69" s="20">
        <v>5875297.59</v>
      </c>
      <c r="J69" s="27">
        <f t="shared" si="0"/>
        <v>4904174.59</v>
      </c>
      <c r="K69" s="20">
        <v>30348537</v>
      </c>
      <c r="L69" s="20">
        <v>30985530.28</v>
      </c>
      <c r="M69" s="20">
        <v>31000000</v>
      </c>
      <c r="N69" s="20">
        <v>5077504</v>
      </c>
    </row>
    <row r="70" spans="1:14" ht="39" customHeight="1">
      <c r="A70" s="15">
        <v>42</v>
      </c>
      <c r="B70" s="16" t="s">
        <v>10</v>
      </c>
      <c r="C70" s="17" t="s">
        <v>15</v>
      </c>
      <c r="D70" s="17" t="s">
        <v>124</v>
      </c>
      <c r="E70" s="17" t="s">
        <v>55</v>
      </c>
      <c r="F70" s="17" t="s">
        <v>34</v>
      </c>
      <c r="G70" s="17" t="s">
        <v>86</v>
      </c>
      <c r="H70" s="18">
        <v>234425.34</v>
      </c>
      <c r="I70" s="20">
        <v>35420.35</v>
      </c>
      <c r="J70" s="27">
        <f t="shared" si="0"/>
        <v>-199004.99</v>
      </c>
      <c r="K70" s="20">
        <v>370000</v>
      </c>
      <c r="L70" s="20">
        <v>375255.52</v>
      </c>
      <c r="M70" s="20">
        <v>380000</v>
      </c>
      <c r="N70" s="20">
        <v>100000</v>
      </c>
    </row>
    <row r="71" spans="1:14" ht="39" customHeight="1">
      <c r="A71" s="15"/>
      <c r="B71" s="16" t="s">
        <v>106</v>
      </c>
      <c r="C71" s="17" t="s">
        <v>15</v>
      </c>
      <c r="D71" s="17" t="s">
        <v>125</v>
      </c>
      <c r="E71" s="17" t="s">
        <v>55</v>
      </c>
      <c r="F71" s="17" t="s">
        <v>34</v>
      </c>
      <c r="G71" s="17" t="s">
        <v>86</v>
      </c>
      <c r="H71" s="18"/>
      <c r="I71" s="20"/>
      <c r="J71" s="27"/>
      <c r="K71" s="20">
        <v>8137965</v>
      </c>
      <c r="L71" s="20">
        <v>8137965</v>
      </c>
      <c r="M71" s="20">
        <v>8137965</v>
      </c>
      <c r="N71" s="20"/>
    </row>
    <row r="72" spans="1:14" s="14" customFormat="1" ht="15" customHeight="1">
      <c r="A72" s="10"/>
      <c r="B72" s="11" t="s">
        <v>11</v>
      </c>
      <c r="C72" s="12" t="s">
        <v>28</v>
      </c>
      <c r="D72" s="12" t="s">
        <v>87</v>
      </c>
      <c r="E72" s="12" t="s">
        <v>28</v>
      </c>
      <c r="F72" s="12" t="s">
        <v>28</v>
      </c>
      <c r="G72" s="12" t="s">
        <v>28</v>
      </c>
      <c r="H72" s="13">
        <f aca="true" t="shared" si="6" ref="H72:N72">H73</f>
        <v>41163.58</v>
      </c>
      <c r="I72" s="26">
        <f t="shared" si="6"/>
        <v>17839.8</v>
      </c>
      <c r="J72" s="26">
        <f t="shared" si="6"/>
        <v>-23323.780000000002</v>
      </c>
      <c r="K72" s="26">
        <f t="shared" si="6"/>
        <v>30000</v>
      </c>
      <c r="L72" s="26">
        <f t="shared" si="6"/>
        <v>33895.62</v>
      </c>
      <c r="M72" s="26">
        <f t="shared" si="6"/>
        <v>34000</v>
      </c>
      <c r="N72" s="26">
        <f t="shared" si="6"/>
        <v>30000</v>
      </c>
    </row>
    <row r="73" spans="1:14" ht="24.75" customHeight="1">
      <c r="A73" s="15">
        <v>45</v>
      </c>
      <c r="B73" s="16" t="s">
        <v>88</v>
      </c>
      <c r="C73" s="17" t="s">
        <v>15</v>
      </c>
      <c r="D73" s="17" t="s">
        <v>89</v>
      </c>
      <c r="E73" s="17" t="s">
        <v>55</v>
      </c>
      <c r="F73" s="17" t="s">
        <v>34</v>
      </c>
      <c r="G73" s="17" t="s">
        <v>90</v>
      </c>
      <c r="H73" s="18">
        <v>41163.58</v>
      </c>
      <c r="I73" s="20">
        <v>17839.8</v>
      </c>
      <c r="J73" s="27">
        <f t="shared" si="0"/>
        <v>-23323.780000000002</v>
      </c>
      <c r="K73" s="20">
        <v>30000</v>
      </c>
      <c r="L73" s="20">
        <v>33895.62</v>
      </c>
      <c r="M73" s="20">
        <v>34000</v>
      </c>
      <c r="N73" s="20">
        <v>30000</v>
      </c>
    </row>
    <row r="74" spans="1:14" s="14" customFormat="1" ht="15" customHeight="1">
      <c r="A74" s="10"/>
      <c r="B74" s="11" t="s">
        <v>12</v>
      </c>
      <c r="C74" s="12" t="s">
        <v>28</v>
      </c>
      <c r="D74" s="12" t="s">
        <v>91</v>
      </c>
      <c r="E74" s="12" t="s">
        <v>28</v>
      </c>
      <c r="F74" s="12" t="s">
        <v>28</v>
      </c>
      <c r="G74" s="12" t="s">
        <v>28</v>
      </c>
      <c r="H74" s="13">
        <f aca="true" t="shared" si="7" ref="H74:N74">H75</f>
        <v>30356</v>
      </c>
      <c r="I74" s="26">
        <f t="shared" si="7"/>
        <v>16044</v>
      </c>
      <c r="J74" s="26">
        <f t="shared" si="7"/>
        <v>-14312</v>
      </c>
      <c r="K74" s="26">
        <f t="shared" si="7"/>
        <v>10000</v>
      </c>
      <c r="L74" s="26">
        <f t="shared" si="7"/>
        <v>14300</v>
      </c>
      <c r="M74" s="26">
        <f t="shared" si="7"/>
        <v>15000</v>
      </c>
      <c r="N74" s="26">
        <f t="shared" si="7"/>
        <v>15000</v>
      </c>
    </row>
    <row r="75" spans="1:14" ht="30.75" customHeight="1">
      <c r="A75" s="15">
        <v>46</v>
      </c>
      <c r="B75" s="16" t="s">
        <v>13</v>
      </c>
      <c r="C75" s="17" t="s">
        <v>15</v>
      </c>
      <c r="D75" s="17" t="s">
        <v>92</v>
      </c>
      <c r="E75" s="17" t="s">
        <v>55</v>
      </c>
      <c r="F75" s="17" t="s">
        <v>34</v>
      </c>
      <c r="G75" s="17" t="s">
        <v>90</v>
      </c>
      <c r="H75" s="18">
        <v>30356</v>
      </c>
      <c r="I75" s="20">
        <v>16044</v>
      </c>
      <c r="J75" s="27">
        <f t="shared" si="0"/>
        <v>-14312</v>
      </c>
      <c r="K75" s="20">
        <v>10000</v>
      </c>
      <c r="L75" s="20">
        <v>14300</v>
      </c>
      <c r="M75" s="20">
        <v>15000</v>
      </c>
      <c r="N75" s="20">
        <v>15000</v>
      </c>
    </row>
    <row r="76" spans="1:19" s="14" customFormat="1" ht="15" customHeight="1">
      <c r="A76" s="10"/>
      <c r="B76" s="11" t="s">
        <v>14</v>
      </c>
      <c r="C76" s="12" t="s">
        <v>28</v>
      </c>
      <c r="D76" s="12" t="s">
        <v>93</v>
      </c>
      <c r="E76" s="12" t="s">
        <v>28</v>
      </c>
      <c r="F76" s="12" t="s">
        <v>28</v>
      </c>
      <c r="G76" s="12" t="s">
        <v>28</v>
      </c>
      <c r="H76" s="13">
        <f>H77+H78</f>
        <v>234739.3</v>
      </c>
      <c r="I76" s="26">
        <f aca="true" t="shared" si="8" ref="I76:N76">I77+I78</f>
        <v>1927688</v>
      </c>
      <c r="J76" s="26">
        <f t="shared" si="8"/>
        <v>1692948.7</v>
      </c>
      <c r="K76" s="26">
        <f t="shared" si="8"/>
        <v>50000</v>
      </c>
      <c r="L76" s="26">
        <f t="shared" si="8"/>
        <v>49921.18</v>
      </c>
      <c r="M76" s="26">
        <f t="shared" si="8"/>
        <v>30000</v>
      </c>
      <c r="N76" s="26">
        <f t="shared" si="8"/>
        <v>50000</v>
      </c>
      <c r="S76" s="30"/>
    </row>
    <row r="77" spans="1:14" ht="15" customHeight="1">
      <c r="A77" s="15">
        <v>47</v>
      </c>
      <c r="B77" s="16" t="s">
        <v>94</v>
      </c>
      <c r="C77" s="17" t="s">
        <v>15</v>
      </c>
      <c r="D77" s="17" t="s">
        <v>95</v>
      </c>
      <c r="E77" s="17" t="s">
        <v>55</v>
      </c>
      <c r="F77" s="17" t="s">
        <v>34</v>
      </c>
      <c r="G77" s="17" t="s">
        <v>96</v>
      </c>
      <c r="H77" s="18"/>
      <c r="I77" s="20"/>
      <c r="J77" s="27">
        <f>I77-H77</f>
        <v>0</v>
      </c>
      <c r="K77" s="20"/>
      <c r="L77" s="20">
        <v>28079.97</v>
      </c>
      <c r="M77" s="20"/>
      <c r="N77" s="20"/>
    </row>
    <row r="78" spans="1:14" ht="15" customHeight="1">
      <c r="A78" s="15">
        <v>48</v>
      </c>
      <c r="B78" s="16" t="s">
        <v>97</v>
      </c>
      <c r="C78" s="17" t="s">
        <v>15</v>
      </c>
      <c r="D78" s="17" t="s">
        <v>98</v>
      </c>
      <c r="E78" s="17" t="s">
        <v>55</v>
      </c>
      <c r="F78" s="17" t="s">
        <v>34</v>
      </c>
      <c r="G78" s="17" t="s">
        <v>96</v>
      </c>
      <c r="H78" s="18">
        <v>234739.3</v>
      </c>
      <c r="I78" s="20">
        <v>1927688</v>
      </c>
      <c r="J78" s="27">
        <f>I78-H78</f>
        <v>1692948.7</v>
      </c>
      <c r="K78" s="20">
        <v>50000</v>
      </c>
      <c r="L78" s="20">
        <v>21841.21</v>
      </c>
      <c r="M78" s="20">
        <v>30000</v>
      </c>
      <c r="N78" s="20">
        <v>50000</v>
      </c>
    </row>
    <row r="79" ht="24.75" customHeight="1"/>
    <row r="80" ht="24.75" customHeight="1"/>
    <row r="81" ht="24.75" customHeight="1">
      <c r="B81" s="21"/>
    </row>
    <row r="82" ht="24.75" customHeight="1">
      <c r="B82" s="22"/>
    </row>
    <row r="83" ht="24.75" customHeight="1">
      <c r="B83" s="23"/>
    </row>
    <row r="84" ht="24.75" customHeight="1">
      <c r="B84" s="23"/>
    </row>
    <row r="85" ht="24.75" customHeight="1">
      <c r="B85" s="24"/>
    </row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</sheetData>
  <mergeCells count="22">
    <mergeCell ref="L6:L7"/>
    <mergeCell ref="C8:G8"/>
    <mergeCell ref="L4:L5"/>
    <mergeCell ref="M4:M7"/>
    <mergeCell ref="J4:J5"/>
    <mergeCell ref="K4:K7"/>
    <mergeCell ref="I6:I7"/>
    <mergeCell ref="J6:J7"/>
    <mergeCell ref="N4:N7"/>
    <mergeCell ref="B5:B7"/>
    <mergeCell ref="C6:C7"/>
    <mergeCell ref="D6:D7"/>
    <mergeCell ref="E6:E7"/>
    <mergeCell ref="F6:F7"/>
    <mergeCell ref="G6:G7"/>
    <mergeCell ref="H6:H7"/>
    <mergeCell ref="H4:H5"/>
    <mergeCell ref="I4:I5"/>
    <mergeCell ref="A4:A7"/>
    <mergeCell ref="B4:G4"/>
    <mergeCell ref="A2:N2"/>
    <mergeCell ref="A1:N1"/>
  </mergeCells>
  <printOptions/>
  <pageMargins left="0.16" right="0.17" top="0.16" bottom="0.16" header="0.17" footer="0.17"/>
  <pageSetup horizontalDpi="600" verticalDpi="600" orientation="landscape" paperSize="9" scale="80" r:id="rId1"/>
  <rowBreaks count="1" manualBreakCount="1">
    <brk id="5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3"/>
  <sheetViews>
    <sheetView tabSelected="1" view="pageBreakPreview" zoomScale="60" workbookViewId="0" topLeftCell="A1">
      <selection activeCell="AB7" sqref="AB7"/>
    </sheetView>
  </sheetViews>
  <sheetFormatPr defaultColWidth="9.00390625" defaultRowHeight="15.75"/>
  <cols>
    <col min="1" max="1" width="35.00390625" style="0" customWidth="1"/>
    <col min="2" max="5" width="6.75390625" style="0" customWidth="1"/>
    <col min="6" max="6" width="8.375" style="0" customWidth="1"/>
    <col min="7" max="7" width="11.25390625" style="0" customWidth="1"/>
    <col min="8" max="19" width="10.25390625" style="0" hidden="1" customWidth="1"/>
    <col min="20" max="20" width="9.875" style="0" customWidth="1"/>
    <col min="21" max="21" width="11.25390625" style="0" customWidth="1"/>
    <col min="22" max="22" width="7.125" style="0" customWidth="1"/>
    <col min="23" max="24" width="12.875" style="0" hidden="1" customWidth="1"/>
    <col min="25" max="27" width="10.25390625" style="0" hidden="1" customWidth="1"/>
  </cols>
  <sheetData>
    <row r="1" spans="1:22" ht="37.5" customHeight="1">
      <c r="A1" s="42" t="s">
        <v>321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7" ht="15.75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ht="38.25">
      <c r="A3" s="33" t="s">
        <v>128</v>
      </c>
      <c r="B3" s="33" t="s">
        <v>129</v>
      </c>
      <c r="C3" s="33" t="s">
        <v>130</v>
      </c>
      <c r="D3" s="33" t="s">
        <v>131</v>
      </c>
      <c r="E3" s="33" t="s">
        <v>132</v>
      </c>
      <c r="F3" s="33" t="s">
        <v>133</v>
      </c>
      <c r="G3" s="33" t="s">
        <v>134</v>
      </c>
      <c r="H3" s="33" t="s">
        <v>135</v>
      </c>
      <c r="I3" s="33" t="s">
        <v>135</v>
      </c>
      <c r="J3" s="33" t="s">
        <v>135</v>
      </c>
      <c r="K3" s="33" t="s">
        <v>135</v>
      </c>
      <c r="L3" s="33" t="s">
        <v>135</v>
      </c>
      <c r="M3" s="33" t="s">
        <v>135</v>
      </c>
      <c r="N3" s="33" t="s">
        <v>135</v>
      </c>
      <c r="O3" s="33" t="s">
        <v>135</v>
      </c>
      <c r="P3" s="33" t="s">
        <v>135</v>
      </c>
      <c r="Q3" s="33" t="s">
        <v>135</v>
      </c>
      <c r="R3" s="33" t="s">
        <v>135</v>
      </c>
      <c r="S3" s="33" t="s">
        <v>135</v>
      </c>
      <c r="T3" s="33" t="s">
        <v>317</v>
      </c>
      <c r="U3" s="33" t="s">
        <v>318</v>
      </c>
      <c r="V3" s="33" t="s">
        <v>322</v>
      </c>
      <c r="W3" s="33" t="s">
        <v>135</v>
      </c>
      <c r="X3" s="33" t="s">
        <v>135</v>
      </c>
      <c r="Y3" s="33" t="s">
        <v>135</v>
      </c>
      <c r="Z3" s="33" t="s">
        <v>135</v>
      </c>
      <c r="AA3" s="33" t="s">
        <v>135</v>
      </c>
    </row>
    <row r="4" spans="1:27" ht="15.75">
      <c r="A4" s="34" t="s">
        <v>136</v>
      </c>
      <c r="B4" s="35" t="s">
        <v>137</v>
      </c>
      <c r="C4" s="35" t="s">
        <v>34</v>
      </c>
      <c r="D4" s="35" t="s">
        <v>138</v>
      </c>
      <c r="E4" s="35" t="s">
        <v>137</v>
      </c>
      <c r="F4" s="35" t="s">
        <v>137</v>
      </c>
      <c r="G4" s="39">
        <v>91803165.02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40720189.79</v>
      </c>
      <c r="U4" s="39">
        <f>U5+U236+U219</f>
        <v>88046535.27999999</v>
      </c>
      <c r="V4" s="39">
        <f>U4/G4*100</f>
        <v>95.90795182368538</v>
      </c>
      <c r="W4" s="36">
        <v>0</v>
      </c>
      <c r="X4" s="37">
        <v>0.441948664745502</v>
      </c>
      <c r="Y4" s="36">
        <v>0</v>
      </c>
      <c r="Z4" s="37">
        <v>0</v>
      </c>
      <c r="AA4" s="36">
        <v>0</v>
      </c>
    </row>
    <row r="5" spans="1:27" ht="38.25">
      <c r="A5" s="34" t="s">
        <v>139</v>
      </c>
      <c r="B5" s="35" t="s">
        <v>15</v>
      </c>
      <c r="C5" s="35" t="s">
        <v>34</v>
      </c>
      <c r="D5" s="35" t="s">
        <v>138</v>
      </c>
      <c r="E5" s="35" t="s">
        <v>137</v>
      </c>
      <c r="F5" s="35" t="s">
        <v>137</v>
      </c>
      <c r="G5" s="39">
        <v>82937817.02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34828494.73</v>
      </c>
      <c r="U5" s="39">
        <f>U6+U60+U73+U90+U114+U187+U203+U213</f>
        <v>79181187.27999999</v>
      </c>
      <c r="V5" s="39">
        <f aca="true" t="shared" si="0" ref="V5:V68">U5/G5*100</f>
        <v>95.47054663966605</v>
      </c>
      <c r="W5" s="36">
        <v>0</v>
      </c>
      <c r="X5" s="37">
        <v>0.419855014650348</v>
      </c>
      <c r="Y5" s="36">
        <v>0</v>
      </c>
      <c r="Z5" s="37">
        <v>0</v>
      </c>
      <c r="AA5" s="36">
        <v>0</v>
      </c>
    </row>
    <row r="6" spans="1:27" ht="15.75">
      <c r="A6" s="34" t="s">
        <v>140</v>
      </c>
      <c r="B6" s="35" t="s">
        <v>15</v>
      </c>
      <c r="C6" s="35" t="s">
        <v>141</v>
      </c>
      <c r="D6" s="35" t="s">
        <v>138</v>
      </c>
      <c r="E6" s="35" t="s">
        <v>137</v>
      </c>
      <c r="F6" s="35" t="s">
        <v>137</v>
      </c>
      <c r="G6" s="39">
        <v>18475230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10444194.49</v>
      </c>
      <c r="U6" s="39">
        <f>U7+U13+U33+U41</f>
        <v>16263400.26</v>
      </c>
      <c r="V6" s="39">
        <f t="shared" si="0"/>
        <v>88.02813420996654</v>
      </c>
      <c r="W6" s="36">
        <v>0</v>
      </c>
      <c r="X6" s="37">
        <v>0.565300099646933</v>
      </c>
      <c r="Y6" s="36">
        <v>0</v>
      </c>
      <c r="Z6" s="37">
        <v>0</v>
      </c>
      <c r="AA6" s="36">
        <v>0</v>
      </c>
    </row>
    <row r="7" spans="1:27" ht="63.75">
      <c r="A7" s="34" t="s">
        <v>142</v>
      </c>
      <c r="B7" s="35" t="s">
        <v>15</v>
      </c>
      <c r="C7" s="35" t="s">
        <v>143</v>
      </c>
      <c r="D7" s="35" t="s">
        <v>138</v>
      </c>
      <c r="E7" s="35" t="s">
        <v>137</v>
      </c>
      <c r="F7" s="35" t="s">
        <v>137</v>
      </c>
      <c r="G7" s="40">
        <v>160000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88536</v>
      </c>
      <c r="U7" s="40">
        <f>U8</f>
        <v>160000</v>
      </c>
      <c r="V7" s="39">
        <f t="shared" si="0"/>
        <v>100</v>
      </c>
      <c r="W7" s="36">
        <v>0</v>
      </c>
      <c r="X7" s="37">
        <v>0.55335</v>
      </c>
      <c r="Y7" s="36">
        <v>0</v>
      </c>
      <c r="Z7" s="37">
        <v>0</v>
      </c>
      <c r="AA7" s="36">
        <v>0</v>
      </c>
    </row>
    <row r="8" spans="1:27" ht="15.75">
      <c r="A8" s="34" t="s">
        <v>144</v>
      </c>
      <c r="B8" s="35" t="s">
        <v>15</v>
      </c>
      <c r="C8" s="35" t="s">
        <v>143</v>
      </c>
      <c r="D8" s="35" t="s">
        <v>145</v>
      </c>
      <c r="E8" s="35" t="s">
        <v>137</v>
      </c>
      <c r="F8" s="35" t="s">
        <v>137</v>
      </c>
      <c r="G8" s="40">
        <v>160000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88536</v>
      </c>
      <c r="U8" s="40">
        <f>U9</f>
        <v>160000</v>
      </c>
      <c r="V8" s="39">
        <f t="shared" si="0"/>
        <v>100</v>
      </c>
      <c r="W8" s="36">
        <v>0</v>
      </c>
      <c r="X8" s="37">
        <v>0.55335</v>
      </c>
      <c r="Y8" s="36">
        <v>0</v>
      </c>
      <c r="Z8" s="37">
        <v>0</v>
      </c>
      <c r="AA8" s="36">
        <v>0</v>
      </c>
    </row>
    <row r="9" spans="1:27" ht="25.5">
      <c r="A9" s="34" t="s">
        <v>146</v>
      </c>
      <c r="B9" s="35" t="s">
        <v>15</v>
      </c>
      <c r="C9" s="35" t="s">
        <v>143</v>
      </c>
      <c r="D9" s="35" t="s">
        <v>145</v>
      </c>
      <c r="E9" s="35" t="s">
        <v>147</v>
      </c>
      <c r="F9" s="35" t="s">
        <v>137</v>
      </c>
      <c r="G9" s="40">
        <v>160000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88536</v>
      </c>
      <c r="U9" s="40">
        <f>U10</f>
        <v>160000</v>
      </c>
      <c r="V9" s="39">
        <f t="shared" si="0"/>
        <v>100</v>
      </c>
      <c r="W9" s="36">
        <v>0</v>
      </c>
      <c r="X9" s="37">
        <v>0.55335</v>
      </c>
      <c r="Y9" s="36">
        <v>0</v>
      </c>
      <c r="Z9" s="37">
        <v>0</v>
      </c>
      <c r="AA9" s="36">
        <v>0</v>
      </c>
    </row>
    <row r="10" spans="1:27" ht="15.75">
      <c r="A10" s="34" t="s">
        <v>148</v>
      </c>
      <c r="B10" s="35" t="s">
        <v>15</v>
      </c>
      <c r="C10" s="35" t="s">
        <v>143</v>
      </c>
      <c r="D10" s="35" t="s">
        <v>145</v>
      </c>
      <c r="E10" s="35" t="s">
        <v>147</v>
      </c>
      <c r="F10" s="35" t="s">
        <v>137</v>
      </c>
      <c r="G10" s="40">
        <v>160000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88536</v>
      </c>
      <c r="U10" s="40">
        <f>U11+U12</f>
        <v>160000</v>
      </c>
      <c r="V10" s="39">
        <f t="shared" si="0"/>
        <v>100</v>
      </c>
      <c r="W10" s="36">
        <v>0</v>
      </c>
      <c r="X10" s="37">
        <v>0.55335</v>
      </c>
      <c r="Y10" s="36">
        <v>0</v>
      </c>
      <c r="Z10" s="37">
        <v>0</v>
      </c>
      <c r="AA10" s="36">
        <v>0</v>
      </c>
    </row>
    <row r="11" spans="1:27" ht="15.75">
      <c r="A11" s="34" t="s">
        <v>149</v>
      </c>
      <c r="B11" s="35" t="s">
        <v>15</v>
      </c>
      <c r="C11" s="35" t="s">
        <v>143</v>
      </c>
      <c r="D11" s="35" t="s">
        <v>145</v>
      </c>
      <c r="E11" s="35" t="s">
        <v>147</v>
      </c>
      <c r="F11" s="35" t="s">
        <v>150</v>
      </c>
      <c r="G11" s="40">
        <v>150000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88536</v>
      </c>
      <c r="U11" s="40">
        <v>150000</v>
      </c>
      <c r="V11" s="39">
        <f t="shared" si="0"/>
        <v>100</v>
      </c>
      <c r="W11" s="36">
        <v>0</v>
      </c>
      <c r="X11" s="37">
        <v>0.59024</v>
      </c>
      <c r="Y11" s="36">
        <v>0</v>
      </c>
      <c r="Z11" s="37">
        <v>0</v>
      </c>
      <c r="AA11" s="36">
        <v>0</v>
      </c>
    </row>
    <row r="12" spans="1:27" ht="25.5">
      <c r="A12" s="34" t="s">
        <v>151</v>
      </c>
      <c r="B12" s="35" t="s">
        <v>15</v>
      </c>
      <c r="C12" s="35" t="s">
        <v>143</v>
      </c>
      <c r="D12" s="35" t="s">
        <v>145</v>
      </c>
      <c r="E12" s="35" t="s">
        <v>147</v>
      </c>
      <c r="F12" s="35" t="s">
        <v>152</v>
      </c>
      <c r="G12" s="40">
        <v>10000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10000</v>
      </c>
      <c r="V12" s="39">
        <f t="shared" si="0"/>
        <v>100</v>
      </c>
      <c r="W12" s="36">
        <v>0</v>
      </c>
      <c r="X12" s="37">
        <v>0</v>
      </c>
      <c r="Y12" s="36">
        <v>0</v>
      </c>
      <c r="Z12" s="37">
        <v>0</v>
      </c>
      <c r="AA12" s="36">
        <v>0</v>
      </c>
    </row>
    <row r="13" spans="1:27" ht="76.5">
      <c r="A13" s="34" t="s">
        <v>153</v>
      </c>
      <c r="B13" s="35" t="s">
        <v>15</v>
      </c>
      <c r="C13" s="35" t="s">
        <v>154</v>
      </c>
      <c r="D13" s="35" t="s">
        <v>138</v>
      </c>
      <c r="E13" s="35" t="s">
        <v>137</v>
      </c>
      <c r="F13" s="35" t="s">
        <v>137</v>
      </c>
      <c r="G13" s="40">
        <v>14844330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8707016.43</v>
      </c>
      <c r="U13" s="40">
        <f>U14</f>
        <v>13699205</v>
      </c>
      <c r="V13" s="39">
        <f t="shared" si="0"/>
        <v>92.28577510739791</v>
      </c>
      <c r="W13" s="36">
        <v>0</v>
      </c>
      <c r="X13" s="37">
        <v>0.586545253305471</v>
      </c>
      <c r="Y13" s="36">
        <v>0</v>
      </c>
      <c r="Z13" s="37">
        <v>0</v>
      </c>
      <c r="AA13" s="36">
        <v>0</v>
      </c>
    </row>
    <row r="14" spans="1:27" ht="15.75">
      <c r="A14" s="34" t="s">
        <v>144</v>
      </c>
      <c r="B14" s="35" t="s">
        <v>15</v>
      </c>
      <c r="C14" s="35" t="s">
        <v>154</v>
      </c>
      <c r="D14" s="35" t="s">
        <v>145</v>
      </c>
      <c r="E14" s="35" t="s">
        <v>137</v>
      </c>
      <c r="F14" s="35" t="s">
        <v>137</v>
      </c>
      <c r="G14" s="40">
        <v>13699205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8113095.15</v>
      </c>
      <c r="U14" s="40">
        <f>U15</f>
        <v>13699205</v>
      </c>
      <c r="V14" s="39">
        <f t="shared" si="0"/>
        <v>100</v>
      </c>
      <c r="W14" s="36">
        <v>0</v>
      </c>
      <c r="X14" s="37">
        <v>0.592220498926763</v>
      </c>
      <c r="Y14" s="36">
        <v>0</v>
      </c>
      <c r="Z14" s="37">
        <v>0</v>
      </c>
      <c r="AA14" s="36">
        <v>0</v>
      </c>
    </row>
    <row r="15" spans="1:27" ht="25.5">
      <c r="A15" s="34" t="s">
        <v>146</v>
      </c>
      <c r="B15" s="35" t="s">
        <v>15</v>
      </c>
      <c r="C15" s="35" t="s">
        <v>154</v>
      </c>
      <c r="D15" s="35" t="s">
        <v>145</v>
      </c>
      <c r="E15" s="35" t="s">
        <v>147</v>
      </c>
      <c r="F15" s="35" t="s">
        <v>137</v>
      </c>
      <c r="G15" s="40">
        <v>13699205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8113095.15</v>
      </c>
      <c r="U15" s="40">
        <f>U16</f>
        <v>13699205</v>
      </c>
      <c r="V15" s="39">
        <f t="shared" si="0"/>
        <v>100</v>
      </c>
      <c r="W15" s="36">
        <v>0</v>
      </c>
      <c r="X15" s="37">
        <v>0.592220498926763</v>
      </c>
      <c r="Y15" s="36">
        <v>0</v>
      </c>
      <c r="Z15" s="37">
        <v>0</v>
      </c>
      <c r="AA15" s="36">
        <v>0</v>
      </c>
    </row>
    <row r="16" spans="1:27" ht="15.75">
      <c r="A16" s="34" t="s">
        <v>148</v>
      </c>
      <c r="B16" s="35" t="s">
        <v>15</v>
      </c>
      <c r="C16" s="35" t="s">
        <v>154</v>
      </c>
      <c r="D16" s="35" t="s">
        <v>145</v>
      </c>
      <c r="E16" s="35" t="s">
        <v>147</v>
      </c>
      <c r="F16" s="35" t="s">
        <v>137</v>
      </c>
      <c r="G16" s="40">
        <v>13699205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8113095.15</v>
      </c>
      <c r="U16" s="40">
        <f>U17+U18+U19+U20+U21+U22+U23+U24+U25+U26+U27</f>
        <v>13699205</v>
      </c>
      <c r="V16" s="39">
        <f t="shared" si="0"/>
        <v>100</v>
      </c>
      <c r="W16" s="36">
        <v>0</v>
      </c>
      <c r="X16" s="37">
        <v>0.592220498926763</v>
      </c>
      <c r="Y16" s="36">
        <v>0</v>
      </c>
      <c r="Z16" s="37">
        <v>0</v>
      </c>
      <c r="AA16" s="36">
        <v>0</v>
      </c>
    </row>
    <row r="17" spans="1:27" ht="15.75">
      <c r="A17" s="34" t="s">
        <v>155</v>
      </c>
      <c r="B17" s="35" t="s">
        <v>15</v>
      </c>
      <c r="C17" s="35" t="s">
        <v>154</v>
      </c>
      <c r="D17" s="35" t="s">
        <v>145</v>
      </c>
      <c r="E17" s="35" t="s">
        <v>147</v>
      </c>
      <c r="F17" s="35" t="s">
        <v>156</v>
      </c>
      <c r="G17" s="40">
        <v>8671294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5370475.09</v>
      </c>
      <c r="U17" s="40">
        <v>8671294</v>
      </c>
      <c r="V17" s="39">
        <f t="shared" si="0"/>
        <v>100</v>
      </c>
      <c r="W17" s="36">
        <v>0</v>
      </c>
      <c r="X17" s="37">
        <v>0.619339523028512</v>
      </c>
      <c r="Y17" s="36">
        <v>0</v>
      </c>
      <c r="Z17" s="37">
        <v>0</v>
      </c>
      <c r="AA17" s="36">
        <v>0</v>
      </c>
    </row>
    <row r="18" spans="1:27" ht="15.75">
      <c r="A18" s="34" t="s">
        <v>157</v>
      </c>
      <c r="B18" s="35" t="s">
        <v>15</v>
      </c>
      <c r="C18" s="35" t="s">
        <v>154</v>
      </c>
      <c r="D18" s="35" t="s">
        <v>145</v>
      </c>
      <c r="E18" s="35" t="s">
        <v>147</v>
      </c>
      <c r="F18" s="35" t="s">
        <v>158</v>
      </c>
      <c r="G18" s="40">
        <v>2700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2313.16</v>
      </c>
      <c r="U18" s="40">
        <v>2700</v>
      </c>
      <c r="V18" s="39">
        <f t="shared" si="0"/>
        <v>100</v>
      </c>
      <c r="W18" s="36">
        <v>0</v>
      </c>
      <c r="X18" s="37">
        <v>0.856725925925926</v>
      </c>
      <c r="Y18" s="36">
        <v>0</v>
      </c>
      <c r="Z18" s="37">
        <v>0</v>
      </c>
      <c r="AA18" s="36">
        <v>0</v>
      </c>
    </row>
    <row r="19" spans="1:27" ht="25.5">
      <c r="A19" s="34" t="s">
        <v>159</v>
      </c>
      <c r="B19" s="35" t="s">
        <v>15</v>
      </c>
      <c r="C19" s="35" t="s">
        <v>154</v>
      </c>
      <c r="D19" s="35" t="s">
        <v>145</v>
      </c>
      <c r="E19" s="35" t="s">
        <v>147</v>
      </c>
      <c r="F19" s="35" t="s">
        <v>160</v>
      </c>
      <c r="G19" s="40">
        <v>2618231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1504877.58</v>
      </c>
      <c r="U19" s="40">
        <v>2618231</v>
      </c>
      <c r="V19" s="39">
        <f t="shared" si="0"/>
        <v>100</v>
      </c>
      <c r="W19" s="36">
        <v>0</v>
      </c>
      <c r="X19" s="37">
        <v>0.57471340382113</v>
      </c>
      <c r="Y19" s="36">
        <v>0</v>
      </c>
      <c r="Z19" s="37">
        <v>0</v>
      </c>
      <c r="AA19" s="36">
        <v>0</v>
      </c>
    </row>
    <row r="20" spans="1:27" ht="15.75">
      <c r="A20" s="34" t="s">
        <v>161</v>
      </c>
      <c r="B20" s="35" t="s">
        <v>15</v>
      </c>
      <c r="C20" s="35" t="s">
        <v>154</v>
      </c>
      <c r="D20" s="35" t="s">
        <v>145</v>
      </c>
      <c r="E20" s="35" t="s">
        <v>147</v>
      </c>
      <c r="F20" s="35" t="s">
        <v>162</v>
      </c>
      <c r="G20" s="40">
        <v>185000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125502.71</v>
      </c>
      <c r="U20" s="40">
        <v>185000</v>
      </c>
      <c r="V20" s="39">
        <f t="shared" si="0"/>
        <v>100</v>
      </c>
      <c r="W20" s="36">
        <v>0</v>
      </c>
      <c r="X20" s="37">
        <v>0.678393027027027</v>
      </c>
      <c r="Y20" s="36">
        <v>0</v>
      </c>
      <c r="Z20" s="37">
        <v>0</v>
      </c>
      <c r="AA20" s="36">
        <v>0</v>
      </c>
    </row>
    <row r="21" spans="1:27" ht="15.75">
      <c r="A21" s="34" t="s">
        <v>163</v>
      </c>
      <c r="B21" s="35" t="s">
        <v>15</v>
      </c>
      <c r="C21" s="35" t="s">
        <v>154</v>
      </c>
      <c r="D21" s="35" t="s">
        <v>145</v>
      </c>
      <c r="E21" s="35" t="s">
        <v>147</v>
      </c>
      <c r="F21" s="35" t="s">
        <v>164</v>
      </c>
      <c r="G21" s="40">
        <v>500000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313023.97</v>
      </c>
      <c r="U21" s="40">
        <v>500000</v>
      </c>
      <c r="V21" s="39">
        <f t="shared" si="0"/>
        <v>100</v>
      </c>
      <c r="W21" s="36">
        <v>0</v>
      </c>
      <c r="X21" s="37">
        <v>0.62604794</v>
      </c>
      <c r="Y21" s="36">
        <v>0</v>
      </c>
      <c r="Z21" s="37">
        <v>0</v>
      </c>
      <c r="AA21" s="36">
        <v>0</v>
      </c>
    </row>
    <row r="22" spans="1:27" ht="15.75">
      <c r="A22" s="34" t="s">
        <v>165</v>
      </c>
      <c r="B22" s="35" t="s">
        <v>15</v>
      </c>
      <c r="C22" s="35" t="s">
        <v>154</v>
      </c>
      <c r="D22" s="35" t="s">
        <v>145</v>
      </c>
      <c r="E22" s="35" t="s">
        <v>147</v>
      </c>
      <c r="F22" s="35" t="s">
        <v>166</v>
      </c>
      <c r="G22" s="40">
        <v>349938.16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119502.03</v>
      </c>
      <c r="U22" s="40">
        <v>349938.16</v>
      </c>
      <c r="V22" s="39">
        <f t="shared" si="0"/>
        <v>100</v>
      </c>
      <c r="W22" s="36">
        <v>0</v>
      </c>
      <c r="X22" s="37">
        <v>0.341494708665097</v>
      </c>
      <c r="Y22" s="36">
        <v>0</v>
      </c>
      <c r="Z22" s="37">
        <v>0</v>
      </c>
      <c r="AA22" s="36">
        <v>0</v>
      </c>
    </row>
    <row r="23" spans="1:27" ht="25.5">
      <c r="A23" s="34" t="s">
        <v>167</v>
      </c>
      <c r="B23" s="35" t="s">
        <v>15</v>
      </c>
      <c r="C23" s="35" t="s">
        <v>154</v>
      </c>
      <c r="D23" s="35" t="s">
        <v>145</v>
      </c>
      <c r="E23" s="35" t="s">
        <v>147</v>
      </c>
      <c r="F23" s="35" t="s">
        <v>168</v>
      </c>
      <c r="G23" s="40">
        <v>463646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120678.33</v>
      </c>
      <c r="U23" s="40">
        <v>463646</v>
      </c>
      <c r="V23" s="39">
        <f t="shared" si="0"/>
        <v>100</v>
      </c>
      <c r="W23" s="36">
        <v>0</v>
      </c>
      <c r="X23" s="37">
        <v>0.260281184351855</v>
      </c>
      <c r="Y23" s="36">
        <v>0</v>
      </c>
      <c r="Z23" s="37">
        <v>0</v>
      </c>
      <c r="AA23" s="36">
        <v>0</v>
      </c>
    </row>
    <row r="24" spans="1:27" ht="15.75">
      <c r="A24" s="34" t="s">
        <v>149</v>
      </c>
      <c r="B24" s="35" t="s">
        <v>15</v>
      </c>
      <c r="C24" s="35" t="s">
        <v>154</v>
      </c>
      <c r="D24" s="35" t="s">
        <v>145</v>
      </c>
      <c r="E24" s="35" t="s">
        <v>147</v>
      </c>
      <c r="F24" s="35" t="s">
        <v>150</v>
      </c>
      <c r="G24" s="40">
        <v>382650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220010.11</v>
      </c>
      <c r="U24" s="40">
        <v>382650</v>
      </c>
      <c r="V24" s="39">
        <f t="shared" si="0"/>
        <v>100</v>
      </c>
      <c r="W24" s="36">
        <v>0</v>
      </c>
      <c r="X24" s="37">
        <v>0.574964353848164</v>
      </c>
      <c r="Y24" s="36">
        <v>0</v>
      </c>
      <c r="Z24" s="37">
        <v>0</v>
      </c>
      <c r="AA24" s="36">
        <v>0</v>
      </c>
    </row>
    <row r="25" spans="1:27" ht="15.75">
      <c r="A25" s="34" t="s">
        <v>169</v>
      </c>
      <c r="B25" s="35" t="s">
        <v>15</v>
      </c>
      <c r="C25" s="35" t="s">
        <v>154</v>
      </c>
      <c r="D25" s="35" t="s">
        <v>145</v>
      </c>
      <c r="E25" s="35" t="s">
        <v>147</v>
      </c>
      <c r="F25" s="35" t="s">
        <v>170</v>
      </c>
      <c r="G25" s="40">
        <v>17921.27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17921.27</v>
      </c>
      <c r="U25" s="40">
        <v>17921.27</v>
      </c>
      <c r="V25" s="39">
        <f t="shared" si="0"/>
        <v>100</v>
      </c>
      <c r="W25" s="36">
        <v>0</v>
      </c>
      <c r="X25" s="37">
        <v>1</v>
      </c>
      <c r="Y25" s="36">
        <v>0</v>
      </c>
      <c r="Z25" s="37">
        <v>0</v>
      </c>
      <c r="AA25" s="36">
        <v>0</v>
      </c>
    </row>
    <row r="26" spans="1:27" ht="25.5">
      <c r="A26" s="34" t="s">
        <v>171</v>
      </c>
      <c r="B26" s="35" t="s">
        <v>15</v>
      </c>
      <c r="C26" s="35" t="s">
        <v>154</v>
      </c>
      <c r="D26" s="35" t="s">
        <v>145</v>
      </c>
      <c r="E26" s="35" t="s">
        <v>147</v>
      </c>
      <c r="F26" s="35" t="s">
        <v>172</v>
      </c>
      <c r="G26" s="40">
        <v>250456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100456</v>
      </c>
      <c r="U26" s="40">
        <v>250456</v>
      </c>
      <c r="V26" s="39">
        <f t="shared" si="0"/>
        <v>100</v>
      </c>
      <c r="W26" s="36">
        <v>0</v>
      </c>
      <c r="X26" s="37">
        <v>0.401092407448813</v>
      </c>
      <c r="Y26" s="36">
        <v>0</v>
      </c>
      <c r="Z26" s="37">
        <v>0</v>
      </c>
      <c r="AA26" s="36">
        <v>0</v>
      </c>
    </row>
    <row r="27" spans="1:27" ht="25.5">
      <c r="A27" s="34" t="s">
        <v>151</v>
      </c>
      <c r="B27" s="35" t="s">
        <v>15</v>
      </c>
      <c r="C27" s="35" t="s">
        <v>154</v>
      </c>
      <c r="D27" s="35" t="s">
        <v>145</v>
      </c>
      <c r="E27" s="35" t="s">
        <v>147</v>
      </c>
      <c r="F27" s="35" t="s">
        <v>152</v>
      </c>
      <c r="G27" s="40">
        <v>257368.57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218334.9</v>
      </c>
      <c r="U27" s="40">
        <v>257368.57</v>
      </c>
      <c r="V27" s="39">
        <f t="shared" si="0"/>
        <v>100</v>
      </c>
      <c r="W27" s="36">
        <v>0</v>
      </c>
      <c r="X27" s="37">
        <v>0.848335521310936</v>
      </c>
      <c r="Y27" s="36">
        <v>0</v>
      </c>
      <c r="Z27" s="37">
        <v>0</v>
      </c>
      <c r="AA27" s="36">
        <v>0</v>
      </c>
    </row>
    <row r="28" spans="1:27" ht="38.25">
      <c r="A28" s="34" t="s">
        <v>173</v>
      </c>
      <c r="B28" s="35" t="s">
        <v>15</v>
      </c>
      <c r="C28" s="35" t="s">
        <v>154</v>
      </c>
      <c r="D28" s="35" t="s">
        <v>174</v>
      </c>
      <c r="E28" s="35" t="s">
        <v>137</v>
      </c>
      <c r="F28" s="35" t="s">
        <v>137</v>
      </c>
      <c r="G28" s="40">
        <v>1145125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593921.28</v>
      </c>
      <c r="U28" s="40">
        <f>U29</f>
        <v>1145125</v>
      </c>
      <c r="V28" s="39">
        <f t="shared" si="0"/>
        <v>100</v>
      </c>
      <c r="W28" s="36">
        <v>0</v>
      </c>
      <c r="X28" s="37">
        <v>0.518651920096059</v>
      </c>
      <c r="Y28" s="36">
        <v>0</v>
      </c>
      <c r="Z28" s="37">
        <v>0</v>
      </c>
      <c r="AA28" s="36">
        <v>0</v>
      </c>
    </row>
    <row r="29" spans="1:27" ht="25.5">
      <c r="A29" s="34" t="s">
        <v>146</v>
      </c>
      <c r="B29" s="35" t="s">
        <v>15</v>
      </c>
      <c r="C29" s="35" t="s">
        <v>154</v>
      </c>
      <c r="D29" s="35" t="s">
        <v>174</v>
      </c>
      <c r="E29" s="35" t="s">
        <v>147</v>
      </c>
      <c r="F29" s="35" t="s">
        <v>137</v>
      </c>
      <c r="G29" s="40">
        <v>1145125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593921.28</v>
      </c>
      <c r="U29" s="40">
        <f>U30</f>
        <v>1145125</v>
      </c>
      <c r="V29" s="39">
        <f t="shared" si="0"/>
        <v>100</v>
      </c>
      <c r="W29" s="36">
        <v>0</v>
      </c>
      <c r="X29" s="37">
        <v>0.518651920096059</v>
      </c>
      <c r="Y29" s="36">
        <v>0</v>
      </c>
      <c r="Z29" s="37">
        <v>0</v>
      </c>
      <c r="AA29" s="36">
        <v>0</v>
      </c>
    </row>
    <row r="30" spans="1:27" ht="15.75">
      <c r="A30" s="34" t="s">
        <v>148</v>
      </c>
      <c r="B30" s="35" t="s">
        <v>15</v>
      </c>
      <c r="C30" s="35" t="s">
        <v>154</v>
      </c>
      <c r="D30" s="35" t="s">
        <v>174</v>
      </c>
      <c r="E30" s="35" t="s">
        <v>147</v>
      </c>
      <c r="F30" s="35" t="s">
        <v>137</v>
      </c>
      <c r="G30" s="40">
        <v>1145125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593921.28</v>
      </c>
      <c r="U30" s="40">
        <f>U31+U32</f>
        <v>1145125</v>
      </c>
      <c r="V30" s="39">
        <f t="shared" si="0"/>
        <v>100</v>
      </c>
      <c r="W30" s="36">
        <v>0</v>
      </c>
      <c r="X30" s="37">
        <v>0.518651920096059</v>
      </c>
      <c r="Y30" s="36">
        <v>0</v>
      </c>
      <c r="Z30" s="37">
        <v>0</v>
      </c>
      <c r="AA30" s="36">
        <v>0</v>
      </c>
    </row>
    <row r="31" spans="1:27" ht="15.75">
      <c r="A31" s="34" t="s">
        <v>155</v>
      </c>
      <c r="B31" s="35" t="s">
        <v>15</v>
      </c>
      <c r="C31" s="35" t="s">
        <v>154</v>
      </c>
      <c r="D31" s="35" t="s">
        <v>174</v>
      </c>
      <c r="E31" s="35" t="s">
        <v>147</v>
      </c>
      <c r="F31" s="35" t="s">
        <v>156</v>
      </c>
      <c r="G31" s="40">
        <v>879512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472279.48</v>
      </c>
      <c r="U31" s="40">
        <v>879512</v>
      </c>
      <c r="V31" s="39">
        <f t="shared" si="0"/>
        <v>100</v>
      </c>
      <c r="W31" s="36">
        <v>0</v>
      </c>
      <c r="X31" s="37">
        <v>0.53697900653999</v>
      </c>
      <c r="Y31" s="36">
        <v>0</v>
      </c>
      <c r="Z31" s="37">
        <v>0</v>
      </c>
      <c r="AA31" s="36">
        <v>0</v>
      </c>
    </row>
    <row r="32" spans="1:27" ht="25.5">
      <c r="A32" s="34" t="s">
        <v>159</v>
      </c>
      <c r="B32" s="35" t="s">
        <v>15</v>
      </c>
      <c r="C32" s="35" t="s">
        <v>154</v>
      </c>
      <c r="D32" s="35" t="s">
        <v>174</v>
      </c>
      <c r="E32" s="35" t="s">
        <v>147</v>
      </c>
      <c r="F32" s="35" t="s">
        <v>160</v>
      </c>
      <c r="G32" s="40">
        <v>265613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121641.8</v>
      </c>
      <c r="U32" s="40">
        <v>265613</v>
      </c>
      <c r="V32" s="39">
        <f t="shared" si="0"/>
        <v>100</v>
      </c>
      <c r="W32" s="36">
        <v>0</v>
      </c>
      <c r="X32" s="37">
        <v>0.457966289300599</v>
      </c>
      <c r="Y32" s="36">
        <v>0</v>
      </c>
      <c r="Z32" s="37">
        <v>0</v>
      </c>
      <c r="AA32" s="36">
        <v>0</v>
      </c>
    </row>
    <row r="33" spans="1:27" ht="15.75">
      <c r="A33" s="34" t="s">
        <v>175</v>
      </c>
      <c r="B33" s="35" t="s">
        <v>15</v>
      </c>
      <c r="C33" s="35" t="s">
        <v>176</v>
      </c>
      <c r="D33" s="35" t="s">
        <v>138</v>
      </c>
      <c r="E33" s="35" t="s">
        <v>137</v>
      </c>
      <c r="F33" s="35" t="s">
        <v>137</v>
      </c>
      <c r="G33" s="40">
        <v>300000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149633.91</v>
      </c>
      <c r="U33" s="40">
        <f>U34</f>
        <v>149633.91</v>
      </c>
      <c r="V33" s="39">
        <f t="shared" si="0"/>
        <v>49.87797</v>
      </c>
      <c r="W33" s="36">
        <v>0</v>
      </c>
      <c r="X33" s="37">
        <v>0.4987797</v>
      </c>
      <c r="Y33" s="36">
        <v>0</v>
      </c>
      <c r="Z33" s="37">
        <v>0</v>
      </c>
      <c r="AA33" s="36">
        <v>0</v>
      </c>
    </row>
    <row r="34" spans="1:27" ht="25.5">
      <c r="A34" s="34" t="s">
        <v>177</v>
      </c>
      <c r="B34" s="35" t="s">
        <v>15</v>
      </c>
      <c r="C34" s="35" t="s">
        <v>176</v>
      </c>
      <c r="D34" s="35" t="s">
        <v>178</v>
      </c>
      <c r="E34" s="35" t="s">
        <v>137</v>
      </c>
      <c r="F34" s="35" t="s">
        <v>137</v>
      </c>
      <c r="G34" s="40">
        <v>300000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149633.91</v>
      </c>
      <c r="U34" s="40">
        <f>U35</f>
        <v>149633.91</v>
      </c>
      <c r="V34" s="39">
        <f t="shared" si="0"/>
        <v>49.87797</v>
      </c>
      <c r="W34" s="36">
        <v>0</v>
      </c>
      <c r="X34" s="37">
        <v>0.4987797</v>
      </c>
      <c r="Y34" s="36">
        <v>0</v>
      </c>
      <c r="Z34" s="37">
        <v>0</v>
      </c>
      <c r="AA34" s="36">
        <v>0</v>
      </c>
    </row>
    <row r="35" spans="1:27" ht="15.75">
      <c r="A35" s="34" t="s">
        <v>179</v>
      </c>
      <c r="B35" s="35" t="s">
        <v>15</v>
      </c>
      <c r="C35" s="35" t="s">
        <v>176</v>
      </c>
      <c r="D35" s="35" t="s">
        <v>178</v>
      </c>
      <c r="E35" s="35" t="s">
        <v>180</v>
      </c>
      <c r="F35" s="35" t="s">
        <v>137</v>
      </c>
      <c r="G35" s="40">
        <v>300000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149633.91</v>
      </c>
      <c r="U35" s="40">
        <f>U36</f>
        <v>149633.91</v>
      </c>
      <c r="V35" s="39">
        <f t="shared" si="0"/>
        <v>49.87797</v>
      </c>
      <c r="W35" s="36">
        <v>0</v>
      </c>
      <c r="X35" s="37">
        <v>0.4987797</v>
      </c>
      <c r="Y35" s="36">
        <v>0</v>
      </c>
      <c r="Z35" s="37">
        <v>0</v>
      </c>
      <c r="AA35" s="36">
        <v>0</v>
      </c>
    </row>
    <row r="36" spans="1:27" ht="15.75">
      <c r="A36" s="34" t="s">
        <v>148</v>
      </c>
      <c r="B36" s="35" t="s">
        <v>15</v>
      </c>
      <c r="C36" s="35" t="s">
        <v>176</v>
      </c>
      <c r="D36" s="35" t="s">
        <v>178</v>
      </c>
      <c r="E36" s="35" t="s">
        <v>180</v>
      </c>
      <c r="F36" s="35" t="s">
        <v>137</v>
      </c>
      <c r="G36" s="40">
        <v>300000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149633.91</v>
      </c>
      <c r="U36" s="40">
        <f>U37+U38+U39+U40</f>
        <v>149633.91</v>
      </c>
      <c r="V36" s="39">
        <f t="shared" si="0"/>
        <v>49.87797</v>
      </c>
      <c r="W36" s="36">
        <v>0</v>
      </c>
      <c r="X36" s="37">
        <v>0.4987797</v>
      </c>
      <c r="Y36" s="36">
        <v>0</v>
      </c>
      <c r="Z36" s="37">
        <v>0</v>
      </c>
      <c r="AA36" s="36">
        <v>0</v>
      </c>
    </row>
    <row r="37" spans="1:27" ht="15.75">
      <c r="A37" s="34" t="s">
        <v>155</v>
      </c>
      <c r="B37" s="35" t="s">
        <v>15</v>
      </c>
      <c r="C37" s="35" t="s">
        <v>176</v>
      </c>
      <c r="D37" s="35" t="s">
        <v>178</v>
      </c>
      <c r="E37" s="35" t="s">
        <v>180</v>
      </c>
      <c r="F37" s="35" t="s">
        <v>156</v>
      </c>
      <c r="G37" s="40">
        <v>93258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93258</v>
      </c>
      <c r="U37" s="40">
        <v>93258</v>
      </c>
      <c r="V37" s="39">
        <f t="shared" si="0"/>
        <v>100</v>
      </c>
      <c r="W37" s="36">
        <v>0</v>
      </c>
      <c r="X37" s="37">
        <v>1</v>
      </c>
      <c r="Y37" s="36">
        <v>0</v>
      </c>
      <c r="Z37" s="37">
        <v>0</v>
      </c>
      <c r="AA37" s="36">
        <v>0</v>
      </c>
    </row>
    <row r="38" spans="1:27" ht="25.5">
      <c r="A38" s="34" t="s">
        <v>159</v>
      </c>
      <c r="B38" s="35" t="s">
        <v>15</v>
      </c>
      <c r="C38" s="35" t="s">
        <v>176</v>
      </c>
      <c r="D38" s="35" t="s">
        <v>178</v>
      </c>
      <c r="E38" s="35" t="s">
        <v>180</v>
      </c>
      <c r="F38" s="35" t="s">
        <v>160</v>
      </c>
      <c r="G38" s="40">
        <v>22563.91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22563.91</v>
      </c>
      <c r="U38" s="40">
        <v>22563.91</v>
      </c>
      <c r="V38" s="39">
        <f t="shared" si="0"/>
        <v>100</v>
      </c>
      <c r="W38" s="36">
        <v>0</v>
      </c>
      <c r="X38" s="37">
        <v>1</v>
      </c>
      <c r="Y38" s="36">
        <v>0</v>
      </c>
      <c r="Z38" s="37">
        <v>0</v>
      </c>
      <c r="AA38" s="36">
        <v>0</v>
      </c>
    </row>
    <row r="39" spans="1:27" ht="15.75">
      <c r="A39" s="34" t="s">
        <v>169</v>
      </c>
      <c r="B39" s="35" t="s">
        <v>15</v>
      </c>
      <c r="C39" s="35" t="s">
        <v>176</v>
      </c>
      <c r="D39" s="35" t="s">
        <v>178</v>
      </c>
      <c r="E39" s="35" t="s">
        <v>180</v>
      </c>
      <c r="F39" s="35" t="s">
        <v>170</v>
      </c>
      <c r="G39" s="40">
        <v>178366.09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28000</v>
      </c>
      <c r="U39" s="40">
        <v>28000</v>
      </c>
      <c r="V39" s="39">
        <f t="shared" si="0"/>
        <v>15.698051126197809</v>
      </c>
      <c r="W39" s="36">
        <v>0</v>
      </c>
      <c r="X39" s="37">
        <v>0.156980511261978</v>
      </c>
      <c r="Y39" s="36">
        <v>0</v>
      </c>
      <c r="Z39" s="37">
        <v>0</v>
      </c>
      <c r="AA39" s="36">
        <v>0</v>
      </c>
    </row>
    <row r="40" spans="1:27" ht="25.5">
      <c r="A40" s="34" t="s">
        <v>151</v>
      </c>
      <c r="B40" s="35" t="s">
        <v>15</v>
      </c>
      <c r="C40" s="35" t="s">
        <v>176</v>
      </c>
      <c r="D40" s="35" t="s">
        <v>178</v>
      </c>
      <c r="E40" s="35" t="s">
        <v>180</v>
      </c>
      <c r="F40" s="35" t="s">
        <v>152</v>
      </c>
      <c r="G40" s="40">
        <v>5812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5812</v>
      </c>
      <c r="U40" s="40">
        <v>5812</v>
      </c>
      <c r="V40" s="39">
        <f t="shared" si="0"/>
        <v>100</v>
      </c>
      <c r="W40" s="36">
        <v>0</v>
      </c>
      <c r="X40" s="37">
        <v>1</v>
      </c>
      <c r="Y40" s="36">
        <v>0</v>
      </c>
      <c r="Z40" s="37">
        <v>0</v>
      </c>
      <c r="AA40" s="36">
        <v>0</v>
      </c>
    </row>
    <row r="41" spans="1:27" ht="25.5">
      <c r="A41" s="34" t="s">
        <v>181</v>
      </c>
      <c r="B41" s="35" t="s">
        <v>15</v>
      </c>
      <c r="C41" s="35" t="s">
        <v>182</v>
      </c>
      <c r="D41" s="35" t="s">
        <v>138</v>
      </c>
      <c r="E41" s="35" t="s">
        <v>137</v>
      </c>
      <c r="F41" s="35" t="s">
        <v>137</v>
      </c>
      <c r="G41" s="40">
        <v>3170900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1499008.15</v>
      </c>
      <c r="U41" s="40">
        <f>U42+U51+U55</f>
        <v>2254561.35</v>
      </c>
      <c r="V41" s="39">
        <f t="shared" si="0"/>
        <v>71.10162256772526</v>
      </c>
      <c r="W41" s="36">
        <v>0</v>
      </c>
      <c r="X41" s="37">
        <v>0.472739017313696</v>
      </c>
      <c r="Y41" s="36">
        <v>0</v>
      </c>
      <c r="Z41" s="37">
        <v>0</v>
      </c>
      <c r="AA41" s="36">
        <v>0</v>
      </c>
    </row>
    <row r="42" spans="1:27" ht="25.5">
      <c r="A42" s="34" t="s">
        <v>183</v>
      </c>
      <c r="B42" s="35" t="s">
        <v>15</v>
      </c>
      <c r="C42" s="35" t="s">
        <v>182</v>
      </c>
      <c r="D42" s="35" t="s">
        <v>184</v>
      </c>
      <c r="E42" s="35" t="s">
        <v>137</v>
      </c>
      <c r="F42" s="35" t="s">
        <v>137</v>
      </c>
      <c r="G42" s="40">
        <v>2829340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1267476.9</v>
      </c>
      <c r="U42" s="40">
        <f>U43</f>
        <v>1939561.35</v>
      </c>
      <c r="V42" s="39">
        <f t="shared" si="0"/>
        <v>68.55172407699322</v>
      </c>
      <c r="W42" s="36">
        <v>0</v>
      </c>
      <c r="X42" s="37">
        <v>0.44797617112118</v>
      </c>
      <c r="Y42" s="36">
        <v>0</v>
      </c>
      <c r="Z42" s="37">
        <v>0</v>
      </c>
      <c r="AA42" s="36">
        <v>0</v>
      </c>
    </row>
    <row r="43" spans="1:27" ht="15.75">
      <c r="A43" s="34" t="s">
        <v>179</v>
      </c>
      <c r="B43" s="35" t="s">
        <v>15</v>
      </c>
      <c r="C43" s="35" t="s">
        <v>182</v>
      </c>
      <c r="D43" s="35" t="s">
        <v>184</v>
      </c>
      <c r="E43" s="35" t="s">
        <v>180</v>
      </c>
      <c r="F43" s="35" t="s">
        <v>137</v>
      </c>
      <c r="G43" s="40">
        <v>2829340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1267476.9</v>
      </c>
      <c r="U43" s="40">
        <f>U44</f>
        <v>1939561.35</v>
      </c>
      <c r="V43" s="39">
        <f t="shared" si="0"/>
        <v>68.55172407699322</v>
      </c>
      <c r="W43" s="36">
        <v>0</v>
      </c>
      <c r="X43" s="37">
        <v>0.44797617112118</v>
      </c>
      <c r="Y43" s="36">
        <v>0</v>
      </c>
      <c r="Z43" s="37">
        <v>0</v>
      </c>
      <c r="AA43" s="36">
        <v>0</v>
      </c>
    </row>
    <row r="44" spans="1:27" ht="15.75">
      <c r="A44" s="34" t="s">
        <v>148</v>
      </c>
      <c r="B44" s="35" t="s">
        <v>15</v>
      </c>
      <c r="C44" s="35" t="s">
        <v>182</v>
      </c>
      <c r="D44" s="35" t="s">
        <v>184</v>
      </c>
      <c r="E44" s="35" t="s">
        <v>180</v>
      </c>
      <c r="F44" s="35" t="s">
        <v>137</v>
      </c>
      <c r="G44" s="40">
        <v>2829340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1267476.9</v>
      </c>
      <c r="U44" s="40">
        <f>U45+U46+U47+U48+U49+U50</f>
        <v>1939561.35</v>
      </c>
      <c r="V44" s="39">
        <f t="shared" si="0"/>
        <v>68.55172407699322</v>
      </c>
      <c r="W44" s="36">
        <v>0</v>
      </c>
      <c r="X44" s="37">
        <v>0.44797617112118</v>
      </c>
      <c r="Y44" s="36">
        <v>0</v>
      </c>
      <c r="Z44" s="37">
        <v>0</v>
      </c>
      <c r="AA44" s="36">
        <v>0</v>
      </c>
    </row>
    <row r="45" spans="1:27" ht="15.75">
      <c r="A45" s="34" t="s">
        <v>163</v>
      </c>
      <c r="B45" s="35" t="s">
        <v>15</v>
      </c>
      <c r="C45" s="35" t="s">
        <v>182</v>
      </c>
      <c r="D45" s="35" t="s">
        <v>184</v>
      </c>
      <c r="E45" s="35" t="s">
        <v>180</v>
      </c>
      <c r="F45" s="35" t="s">
        <v>164</v>
      </c>
      <c r="G45" s="40">
        <v>1489.33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1489.33</v>
      </c>
      <c r="U45" s="40">
        <v>1489.33</v>
      </c>
      <c r="V45" s="39">
        <f t="shared" si="0"/>
        <v>100</v>
      </c>
      <c r="W45" s="36">
        <v>0</v>
      </c>
      <c r="X45" s="37">
        <v>1</v>
      </c>
      <c r="Y45" s="36">
        <v>0</v>
      </c>
      <c r="Z45" s="37">
        <v>0</v>
      </c>
      <c r="AA45" s="36">
        <v>0</v>
      </c>
    </row>
    <row r="46" spans="1:27" ht="15.75">
      <c r="A46" s="34" t="s">
        <v>165</v>
      </c>
      <c r="B46" s="35" t="s">
        <v>15</v>
      </c>
      <c r="C46" s="35" t="s">
        <v>182</v>
      </c>
      <c r="D46" s="35" t="s">
        <v>184</v>
      </c>
      <c r="E46" s="35" t="s">
        <v>180</v>
      </c>
      <c r="F46" s="35" t="s">
        <v>166</v>
      </c>
      <c r="G46" s="40">
        <v>427291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68080.09</v>
      </c>
      <c r="U46" s="40">
        <v>300000</v>
      </c>
      <c r="V46" s="39">
        <f t="shared" si="0"/>
        <v>70.20976336969419</v>
      </c>
      <c r="W46" s="36">
        <v>0</v>
      </c>
      <c r="X46" s="37">
        <v>0.159329566969583</v>
      </c>
      <c r="Y46" s="36">
        <v>0</v>
      </c>
      <c r="Z46" s="37">
        <v>0</v>
      </c>
      <c r="AA46" s="36">
        <v>0</v>
      </c>
    </row>
    <row r="47" spans="1:27" ht="25.5">
      <c r="A47" s="34" t="s">
        <v>167</v>
      </c>
      <c r="B47" s="35" t="s">
        <v>15</v>
      </c>
      <c r="C47" s="35" t="s">
        <v>182</v>
      </c>
      <c r="D47" s="35" t="s">
        <v>184</v>
      </c>
      <c r="E47" s="35" t="s">
        <v>180</v>
      </c>
      <c r="F47" s="35" t="s">
        <v>168</v>
      </c>
      <c r="G47" s="40">
        <v>575849.22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366931.98</v>
      </c>
      <c r="U47" s="40">
        <v>575849.22</v>
      </c>
      <c r="V47" s="39">
        <f t="shared" si="0"/>
        <v>100</v>
      </c>
      <c r="W47" s="36">
        <v>0</v>
      </c>
      <c r="X47" s="37">
        <v>0.637201488264584</v>
      </c>
      <c r="Y47" s="36">
        <v>0</v>
      </c>
      <c r="Z47" s="37">
        <v>0</v>
      </c>
      <c r="AA47" s="36">
        <v>0</v>
      </c>
    </row>
    <row r="48" spans="1:27" ht="15.75">
      <c r="A48" s="34" t="s">
        <v>149</v>
      </c>
      <c r="B48" s="35" t="s">
        <v>15</v>
      </c>
      <c r="C48" s="35" t="s">
        <v>182</v>
      </c>
      <c r="D48" s="35" t="s">
        <v>184</v>
      </c>
      <c r="E48" s="35" t="s">
        <v>180</v>
      </c>
      <c r="F48" s="35" t="s">
        <v>150</v>
      </c>
      <c r="G48" s="40">
        <v>1409687.45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769712.7</v>
      </c>
      <c r="U48" s="40">
        <v>1000000</v>
      </c>
      <c r="V48" s="39">
        <f t="shared" si="0"/>
        <v>70.93771034139517</v>
      </c>
      <c r="W48" s="36">
        <v>0</v>
      </c>
      <c r="X48" s="37">
        <v>0.546016565586932</v>
      </c>
      <c r="Y48" s="36">
        <v>0</v>
      </c>
      <c r="Z48" s="37">
        <v>0</v>
      </c>
      <c r="AA48" s="36">
        <v>0</v>
      </c>
    </row>
    <row r="49" spans="1:27" ht="15.75">
      <c r="A49" s="34" t="s">
        <v>169</v>
      </c>
      <c r="B49" s="35" t="s">
        <v>15</v>
      </c>
      <c r="C49" s="35" t="s">
        <v>182</v>
      </c>
      <c r="D49" s="35" t="s">
        <v>184</v>
      </c>
      <c r="E49" s="35" t="s">
        <v>180</v>
      </c>
      <c r="F49" s="35" t="s">
        <v>170</v>
      </c>
      <c r="G49" s="40">
        <v>407800.2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54040</v>
      </c>
      <c r="U49" s="40">
        <v>55000</v>
      </c>
      <c r="V49" s="39">
        <f t="shared" si="0"/>
        <v>13.486996818540058</v>
      </c>
      <c r="W49" s="36">
        <v>0</v>
      </c>
      <c r="X49" s="37">
        <v>0.132515874195255</v>
      </c>
      <c r="Y49" s="36">
        <v>0</v>
      </c>
      <c r="Z49" s="37">
        <v>0</v>
      </c>
      <c r="AA49" s="36">
        <v>0</v>
      </c>
    </row>
    <row r="50" spans="1:27" ht="25.5">
      <c r="A50" s="34" t="s">
        <v>151</v>
      </c>
      <c r="B50" s="35" t="s">
        <v>15</v>
      </c>
      <c r="C50" s="35" t="s">
        <v>182</v>
      </c>
      <c r="D50" s="35" t="s">
        <v>184</v>
      </c>
      <c r="E50" s="35" t="s">
        <v>180</v>
      </c>
      <c r="F50" s="35" t="s">
        <v>152</v>
      </c>
      <c r="G50" s="40">
        <v>7222.8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7222.8</v>
      </c>
      <c r="U50" s="40">
        <v>7222.8</v>
      </c>
      <c r="V50" s="39">
        <f t="shared" si="0"/>
        <v>100</v>
      </c>
      <c r="W50" s="36">
        <v>0</v>
      </c>
      <c r="X50" s="37">
        <v>1</v>
      </c>
      <c r="Y50" s="36">
        <v>0</v>
      </c>
      <c r="Z50" s="37">
        <v>0</v>
      </c>
      <c r="AA50" s="36">
        <v>0</v>
      </c>
    </row>
    <row r="51" spans="1:27" ht="76.5">
      <c r="A51" s="34" t="s">
        <v>185</v>
      </c>
      <c r="B51" s="35" t="s">
        <v>15</v>
      </c>
      <c r="C51" s="35" t="s">
        <v>182</v>
      </c>
      <c r="D51" s="35" t="s">
        <v>186</v>
      </c>
      <c r="E51" s="35" t="s">
        <v>137</v>
      </c>
      <c r="F51" s="35" t="s">
        <v>137</v>
      </c>
      <c r="G51" s="40">
        <v>100000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100000</v>
      </c>
      <c r="U51" s="40">
        <f>U52</f>
        <v>100000</v>
      </c>
      <c r="V51" s="39">
        <f t="shared" si="0"/>
        <v>100</v>
      </c>
      <c r="W51" s="36">
        <v>0</v>
      </c>
      <c r="X51" s="37">
        <v>1</v>
      </c>
      <c r="Y51" s="36">
        <v>0</v>
      </c>
      <c r="Z51" s="37">
        <v>0</v>
      </c>
      <c r="AA51" s="36">
        <v>0</v>
      </c>
    </row>
    <row r="52" spans="1:27" ht="15.75">
      <c r="A52" s="34" t="s">
        <v>179</v>
      </c>
      <c r="B52" s="35" t="s">
        <v>15</v>
      </c>
      <c r="C52" s="35" t="s">
        <v>182</v>
      </c>
      <c r="D52" s="35" t="s">
        <v>186</v>
      </c>
      <c r="E52" s="35" t="s">
        <v>180</v>
      </c>
      <c r="F52" s="35" t="s">
        <v>137</v>
      </c>
      <c r="G52" s="40">
        <v>100000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100000</v>
      </c>
      <c r="U52" s="40">
        <f>U53</f>
        <v>100000</v>
      </c>
      <c r="V52" s="39">
        <f t="shared" si="0"/>
        <v>100</v>
      </c>
      <c r="W52" s="36">
        <v>0</v>
      </c>
      <c r="X52" s="37">
        <v>1</v>
      </c>
      <c r="Y52" s="36">
        <v>0</v>
      </c>
      <c r="Z52" s="37">
        <v>0</v>
      </c>
      <c r="AA52" s="36">
        <v>0</v>
      </c>
    </row>
    <row r="53" spans="1:27" ht="15.75">
      <c r="A53" s="34" t="s">
        <v>148</v>
      </c>
      <c r="B53" s="35" t="s">
        <v>15</v>
      </c>
      <c r="C53" s="35" t="s">
        <v>182</v>
      </c>
      <c r="D53" s="35" t="s">
        <v>186</v>
      </c>
      <c r="E53" s="35" t="s">
        <v>180</v>
      </c>
      <c r="F53" s="35" t="s">
        <v>137</v>
      </c>
      <c r="G53" s="40">
        <v>100000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100000</v>
      </c>
      <c r="U53" s="40">
        <f>U54</f>
        <v>100000</v>
      </c>
      <c r="V53" s="39">
        <f t="shared" si="0"/>
        <v>100</v>
      </c>
      <c r="W53" s="36">
        <v>0</v>
      </c>
      <c r="X53" s="37">
        <v>1</v>
      </c>
      <c r="Y53" s="36">
        <v>0</v>
      </c>
      <c r="Z53" s="37">
        <v>0</v>
      </c>
      <c r="AA53" s="36">
        <v>0</v>
      </c>
    </row>
    <row r="54" spans="1:27" ht="15.75">
      <c r="A54" s="34" t="s">
        <v>155</v>
      </c>
      <c r="B54" s="35" t="s">
        <v>15</v>
      </c>
      <c r="C54" s="35" t="s">
        <v>182</v>
      </c>
      <c r="D54" s="35" t="s">
        <v>186</v>
      </c>
      <c r="E54" s="35" t="s">
        <v>180</v>
      </c>
      <c r="F54" s="35" t="s">
        <v>156</v>
      </c>
      <c r="G54" s="40">
        <v>100000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100000</v>
      </c>
      <c r="U54" s="40">
        <v>100000</v>
      </c>
      <c r="V54" s="39">
        <f t="shared" si="0"/>
        <v>100</v>
      </c>
      <c r="W54" s="36">
        <v>0</v>
      </c>
      <c r="X54" s="37">
        <v>1</v>
      </c>
      <c r="Y54" s="36">
        <v>0</v>
      </c>
      <c r="Z54" s="37">
        <v>0</v>
      </c>
      <c r="AA54" s="36">
        <v>0</v>
      </c>
    </row>
    <row r="55" spans="1:27" ht="51">
      <c r="A55" s="34" t="s">
        <v>187</v>
      </c>
      <c r="B55" s="35" t="s">
        <v>15</v>
      </c>
      <c r="C55" s="35" t="s">
        <v>182</v>
      </c>
      <c r="D55" s="35" t="s">
        <v>188</v>
      </c>
      <c r="E55" s="35" t="s">
        <v>137</v>
      </c>
      <c r="F55" s="35" t="s">
        <v>137</v>
      </c>
      <c r="G55" s="40">
        <v>241560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131531.25</v>
      </c>
      <c r="U55" s="40">
        <f>U56</f>
        <v>215000</v>
      </c>
      <c r="V55" s="39">
        <f t="shared" si="0"/>
        <v>89.00480211955622</v>
      </c>
      <c r="W55" s="36">
        <v>0</v>
      </c>
      <c r="X55" s="37">
        <v>0.544507575757576</v>
      </c>
      <c r="Y55" s="36">
        <v>0</v>
      </c>
      <c r="Z55" s="37">
        <v>0</v>
      </c>
      <c r="AA55" s="36">
        <v>0</v>
      </c>
    </row>
    <row r="56" spans="1:27" ht="25.5">
      <c r="A56" s="34" t="s">
        <v>146</v>
      </c>
      <c r="B56" s="35" t="s">
        <v>15</v>
      </c>
      <c r="C56" s="35" t="s">
        <v>182</v>
      </c>
      <c r="D56" s="35" t="s">
        <v>188</v>
      </c>
      <c r="E56" s="35" t="s">
        <v>147</v>
      </c>
      <c r="F56" s="35" t="s">
        <v>137</v>
      </c>
      <c r="G56" s="40">
        <v>241560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131531.25</v>
      </c>
      <c r="U56" s="40">
        <f>U57</f>
        <v>215000</v>
      </c>
      <c r="V56" s="39">
        <f t="shared" si="0"/>
        <v>89.00480211955622</v>
      </c>
      <c r="W56" s="36">
        <v>0</v>
      </c>
      <c r="X56" s="37">
        <v>0.544507575757576</v>
      </c>
      <c r="Y56" s="36">
        <v>0</v>
      </c>
      <c r="Z56" s="37">
        <v>0</v>
      </c>
      <c r="AA56" s="36">
        <v>0</v>
      </c>
    </row>
    <row r="57" spans="1:27" ht="15.75">
      <c r="A57" s="34" t="s">
        <v>189</v>
      </c>
      <c r="B57" s="35" t="s">
        <v>15</v>
      </c>
      <c r="C57" s="35" t="s">
        <v>182</v>
      </c>
      <c r="D57" s="35" t="s">
        <v>188</v>
      </c>
      <c r="E57" s="35" t="s">
        <v>147</v>
      </c>
      <c r="F57" s="35" t="s">
        <v>137</v>
      </c>
      <c r="G57" s="40">
        <v>241560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131531.25</v>
      </c>
      <c r="U57" s="40">
        <f>U58+U59</f>
        <v>215000</v>
      </c>
      <c r="V57" s="39">
        <f t="shared" si="0"/>
        <v>89.00480211955622</v>
      </c>
      <c r="W57" s="36">
        <v>0</v>
      </c>
      <c r="X57" s="37">
        <v>0.544507575757576</v>
      </c>
      <c r="Y57" s="36">
        <v>0</v>
      </c>
      <c r="Z57" s="37">
        <v>0</v>
      </c>
      <c r="AA57" s="36">
        <v>0</v>
      </c>
    </row>
    <row r="58" spans="1:27" ht="15.75">
      <c r="A58" s="34" t="s">
        <v>155</v>
      </c>
      <c r="B58" s="35" t="s">
        <v>15</v>
      </c>
      <c r="C58" s="35" t="s">
        <v>182</v>
      </c>
      <c r="D58" s="35" t="s">
        <v>188</v>
      </c>
      <c r="E58" s="35" t="s">
        <v>147</v>
      </c>
      <c r="F58" s="35" t="s">
        <v>156</v>
      </c>
      <c r="G58" s="40">
        <v>180000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102126.61</v>
      </c>
      <c r="U58" s="40">
        <v>180000</v>
      </c>
      <c r="V58" s="39">
        <f t="shared" si="0"/>
        <v>100</v>
      </c>
      <c r="W58" s="36">
        <v>0</v>
      </c>
      <c r="X58" s="37">
        <v>0.567370055555556</v>
      </c>
      <c r="Y58" s="36">
        <v>0</v>
      </c>
      <c r="Z58" s="37">
        <v>0</v>
      </c>
      <c r="AA58" s="36">
        <v>0</v>
      </c>
    </row>
    <row r="59" spans="1:27" ht="25.5">
      <c r="A59" s="34" t="s">
        <v>159</v>
      </c>
      <c r="B59" s="35" t="s">
        <v>15</v>
      </c>
      <c r="C59" s="35" t="s">
        <v>182</v>
      </c>
      <c r="D59" s="35" t="s">
        <v>188</v>
      </c>
      <c r="E59" s="35" t="s">
        <v>147</v>
      </c>
      <c r="F59" s="35" t="s">
        <v>160</v>
      </c>
      <c r="G59" s="40">
        <v>61560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29404.64</v>
      </c>
      <c r="U59" s="40">
        <v>35000</v>
      </c>
      <c r="V59" s="39">
        <f t="shared" si="0"/>
        <v>56.85510071474984</v>
      </c>
      <c r="W59" s="36">
        <v>0</v>
      </c>
      <c r="X59" s="37">
        <v>0.477658219623132</v>
      </c>
      <c r="Y59" s="36">
        <v>0</v>
      </c>
      <c r="Z59" s="37">
        <v>0</v>
      </c>
      <c r="AA59" s="36">
        <v>0</v>
      </c>
    </row>
    <row r="60" spans="1:27" ht="15.75">
      <c r="A60" s="34" t="s">
        <v>190</v>
      </c>
      <c r="B60" s="35" t="s">
        <v>15</v>
      </c>
      <c r="C60" s="35" t="s">
        <v>191</v>
      </c>
      <c r="D60" s="35" t="s">
        <v>138</v>
      </c>
      <c r="E60" s="35" t="s">
        <v>137</v>
      </c>
      <c r="F60" s="35" t="s">
        <v>137</v>
      </c>
      <c r="G60" s="39">
        <v>618330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463040.34</v>
      </c>
      <c r="U60" s="39">
        <f>U61</f>
        <v>618330</v>
      </c>
      <c r="V60" s="39">
        <f t="shared" si="0"/>
        <v>100</v>
      </c>
      <c r="W60" s="36">
        <v>0</v>
      </c>
      <c r="X60" s="37">
        <v>0.738358352336131</v>
      </c>
      <c r="Y60" s="36">
        <v>0</v>
      </c>
      <c r="Z60" s="37">
        <v>0</v>
      </c>
      <c r="AA60" s="36">
        <v>0</v>
      </c>
    </row>
    <row r="61" spans="1:27" ht="25.5">
      <c r="A61" s="34" t="s">
        <v>192</v>
      </c>
      <c r="B61" s="35" t="s">
        <v>15</v>
      </c>
      <c r="C61" s="35" t="s">
        <v>193</v>
      </c>
      <c r="D61" s="35" t="s">
        <v>138</v>
      </c>
      <c r="E61" s="35" t="s">
        <v>137</v>
      </c>
      <c r="F61" s="35" t="s">
        <v>137</v>
      </c>
      <c r="G61" s="40">
        <v>618330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463040.34</v>
      </c>
      <c r="U61" s="40">
        <f>U62</f>
        <v>618330</v>
      </c>
      <c r="V61" s="39">
        <f t="shared" si="0"/>
        <v>100</v>
      </c>
      <c r="W61" s="36">
        <v>0</v>
      </c>
      <c r="X61" s="37">
        <v>0.738358352336131</v>
      </c>
      <c r="Y61" s="36">
        <v>0</v>
      </c>
      <c r="Z61" s="37">
        <v>0</v>
      </c>
      <c r="AA61" s="36">
        <v>0</v>
      </c>
    </row>
    <row r="62" spans="1:27" ht="38.25">
      <c r="A62" s="34" t="s">
        <v>194</v>
      </c>
      <c r="B62" s="35" t="s">
        <v>15</v>
      </c>
      <c r="C62" s="35" t="s">
        <v>193</v>
      </c>
      <c r="D62" s="35" t="s">
        <v>195</v>
      </c>
      <c r="E62" s="35" t="s">
        <v>137</v>
      </c>
      <c r="F62" s="35" t="s">
        <v>137</v>
      </c>
      <c r="G62" s="40">
        <v>618330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463040.34</v>
      </c>
      <c r="U62" s="40">
        <f>U63+U67</f>
        <v>618330</v>
      </c>
      <c r="V62" s="39">
        <f t="shared" si="0"/>
        <v>100</v>
      </c>
      <c r="W62" s="36">
        <v>0</v>
      </c>
      <c r="X62" s="37">
        <v>0.738358352336131</v>
      </c>
      <c r="Y62" s="36">
        <v>0</v>
      </c>
      <c r="Z62" s="37">
        <v>0</v>
      </c>
      <c r="AA62" s="36">
        <v>0</v>
      </c>
    </row>
    <row r="63" spans="1:27" ht="25.5">
      <c r="A63" s="34" t="s">
        <v>196</v>
      </c>
      <c r="B63" s="35" t="s">
        <v>15</v>
      </c>
      <c r="C63" s="35" t="s">
        <v>193</v>
      </c>
      <c r="D63" s="35" t="s">
        <v>195</v>
      </c>
      <c r="E63" s="35" t="s">
        <v>197</v>
      </c>
      <c r="F63" s="35" t="s">
        <v>137</v>
      </c>
      <c r="G63" s="40">
        <v>590007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456351.48</v>
      </c>
      <c r="U63" s="40">
        <f>U64</f>
        <v>590007</v>
      </c>
      <c r="V63" s="39">
        <f t="shared" si="0"/>
        <v>100</v>
      </c>
      <c r="W63" s="36">
        <v>0</v>
      </c>
      <c r="X63" s="37">
        <v>0.76246597074272</v>
      </c>
      <c r="Y63" s="36">
        <v>0</v>
      </c>
      <c r="Z63" s="37">
        <v>0</v>
      </c>
      <c r="AA63" s="36">
        <v>0</v>
      </c>
    </row>
    <row r="64" spans="1:27" ht="76.5">
      <c r="A64" s="34" t="s">
        <v>198</v>
      </c>
      <c r="B64" s="35" t="s">
        <v>15</v>
      </c>
      <c r="C64" s="35" t="s">
        <v>193</v>
      </c>
      <c r="D64" s="35" t="s">
        <v>195</v>
      </c>
      <c r="E64" s="35" t="s">
        <v>197</v>
      </c>
      <c r="F64" s="35" t="s">
        <v>137</v>
      </c>
      <c r="G64" s="40">
        <v>590007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456351.48</v>
      </c>
      <c r="U64" s="40">
        <f>U65+U66</f>
        <v>590007</v>
      </c>
      <c r="V64" s="39">
        <f t="shared" si="0"/>
        <v>100</v>
      </c>
      <c r="W64" s="36">
        <v>0</v>
      </c>
      <c r="X64" s="37">
        <v>0.76246597074272</v>
      </c>
      <c r="Y64" s="36">
        <v>0</v>
      </c>
      <c r="Z64" s="37">
        <v>0</v>
      </c>
      <c r="AA64" s="36">
        <v>0</v>
      </c>
    </row>
    <row r="65" spans="1:27" ht="15.75">
      <c r="A65" s="34" t="s">
        <v>155</v>
      </c>
      <c r="B65" s="35" t="s">
        <v>15</v>
      </c>
      <c r="C65" s="35" t="s">
        <v>193</v>
      </c>
      <c r="D65" s="35" t="s">
        <v>195</v>
      </c>
      <c r="E65" s="35" t="s">
        <v>197</v>
      </c>
      <c r="F65" s="35" t="s">
        <v>156</v>
      </c>
      <c r="G65" s="40">
        <v>453155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328224.73</v>
      </c>
      <c r="U65" s="40">
        <v>453155</v>
      </c>
      <c r="V65" s="39">
        <f t="shared" si="0"/>
        <v>100</v>
      </c>
      <c r="W65" s="36">
        <v>0</v>
      </c>
      <c r="X65" s="37">
        <v>0.724310070505677</v>
      </c>
      <c r="Y65" s="36">
        <v>0</v>
      </c>
      <c r="Z65" s="37">
        <v>0</v>
      </c>
      <c r="AA65" s="36">
        <v>0</v>
      </c>
    </row>
    <row r="66" spans="1:27" ht="25.5">
      <c r="A66" s="34" t="s">
        <v>159</v>
      </c>
      <c r="B66" s="35" t="s">
        <v>15</v>
      </c>
      <c r="C66" s="35" t="s">
        <v>193</v>
      </c>
      <c r="D66" s="35" t="s">
        <v>195</v>
      </c>
      <c r="E66" s="35" t="s">
        <v>197</v>
      </c>
      <c r="F66" s="35" t="s">
        <v>160</v>
      </c>
      <c r="G66" s="40">
        <v>136852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128126.75</v>
      </c>
      <c r="U66" s="40">
        <v>136852</v>
      </c>
      <c r="V66" s="39">
        <f t="shared" si="0"/>
        <v>100</v>
      </c>
      <c r="W66" s="36">
        <v>0</v>
      </c>
      <c r="X66" s="37">
        <v>0.88881075906819</v>
      </c>
      <c r="Y66" s="36">
        <v>0</v>
      </c>
      <c r="Z66" s="37">
        <v>0</v>
      </c>
      <c r="AA66" s="36">
        <v>0</v>
      </c>
    </row>
    <row r="67" spans="1:27" ht="38.25">
      <c r="A67" s="34" t="s">
        <v>199</v>
      </c>
      <c r="B67" s="35" t="s">
        <v>15</v>
      </c>
      <c r="C67" s="35" t="s">
        <v>193</v>
      </c>
      <c r="D67" s="35" t="s">
        <v>195</v>
      </c>
      <c r="E67" s="35" t="s">
        <v>200</v>
      </c>
      <c r="F67" s="35" t="s">
        <v>137</v>
      </c>
      <c r="G67" s="40">
        <v>28323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6688.86</v>
      </c>
      <c r="U67" s="40">
        <f>U68</f>
        <v>28323</v>
      </c>
      <c r="V67" s="39">
        <f t="shared" si="0"/>
        <v>100</v>
      </c>
      <c r="W67" s="36">
        <v>0</v>
      </c>
      <c r="X67" s="37">
        <v>0.23616354199767</v>
      </c>
      <c r="Y67" s="36">
        <v>0</v>
      </c>
      <c r="Z67" s="37">
        <v>0</v>
      </c>
      <c r="AA67" s="36">
        <v>0</v>
      </c>
    </row>
    <row r="68" spans="1:27" ht="76.5">
      <c r="A68" s="34" t="s">
        <v>198</v>
      </c>
      <c r="B68" s="35" t="s">
        <v>15</v>
      </c>
      <c r="C68" s="35" t="s">
        <v>193</v>
      </c>
      <c r="D68" s="35" t="s">
        <v>195</v>
      </c>
      <c r="E68" s="35" t="s">
        <v>200</v>
      </c>
      <c r="F68" s="35" t="s">
        <v>137</v>
      </c>
      <c r="G68" s="40">
        <v>28323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6688.86</v>
      </c>
      <c r="U68" s="40">
        <f>U69+U70+U71+U72</f>
        <v>28323</v>
      </c>
      <c r="V68" s="39">
        <f t="shared" si="0"/>
        <v>100</v>
      </c>
      <c r="W68" s="36">
        <v>0</v>
      </c>
      <c r="X68" s="37">
        <v>0.23616354199767</v>
      </c>
      <c r="Y68" s="36">
        <v>0</v>
      </c>
      <c r="Z68" s="37">
        <v>0</v>
      </c>
      <c r="AA68" s="36">
        <v>0</v>
      </c>
    </row>
    <row r="69" spans="1:27" ht="15.75">
      <c r="A69" s="34" t="s">
        <v>161</v>
      </c>
      <c r="B69" s="35" t="s">
        <v>15</v>
      </c>
      <c r="C69" s="35" t="s">
        <v>193</v>
      </c>
      <c r="D69" s="35" t="s">
        <v>195</v>
      </c>
      <c r="E69" s="35" t="s">
        <v>200</v>
      </c>
      <c r="F69" s="35" t="s">
        <v>162</v>
      </c>
      <c r="G69" s="40">
        <v>1100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1100</v>
      </c>
      <c r="V69" s="39">
        <f aca="true" t="shared" si="1" ref="V69:V132">U69/G69*100</f>
        <v>100</v>
      </c>
      <c r="W69" s="36">
        <v>0</v>
      </c>
      <c r="X69" s="37">
        <v>0</v>
      </c>
      <c r="Y69" s="36">
        <v>0</v>
      </c>
      <c r="Z69" s="37">
        <v>0</v>
      </c>
      <c r="AA69" s="36">
        <v>0</v>
      </c>
    </row>
    <row r="70" spans="1:27" ht="15.75">
      <c r="A70" s="34" t="s">
        <v>163</v>
      </c>
      <c r="B70" s="35" t="s">
        <v>15</v>
      </c>
      <c r="C70" s="35" t="s">
        <v>193</v>
      </c>
      <c r="D70" s="35" t="s">
        <v>195</v>
      </c>
      <c r="E70" s="35" t="s">
        <v>200</v>
      </c>
      <c r="F70" s="35" t="s">
        <v>164</v>
      </c>
      <c r="G70" s="40">
        <v>20600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6688.86</v>
      </c>
      <c r="U70" s="40">
        <v>20600</v>
      </c>
      <c r="V70" s="39">
        <f t="shared" si="1"/>
        <v>100</v>
      </c>
      <c r="W70" s="36">
        <v>0</v>
      </c>
      <c r="X70" s="37">
        <v>0.324701941747573</v>
      </c>
      <c r="Y70" s="36">
        <v>0</v>
      </c>
      <c r="Z70" s="37">
        <v>0</v>
      </c>
      <c r="AA70" s="36">
        <v>0</v>
      </c>
    </row>
    <row r="71" spans="1:27" ht="15.75">
      <c r="A71" s="34" t="s">
        <v>165</v>
      </c>
      <c r="B71" s="35" t="s">
        <v>15</v>
      </c>
      <c r="C71" s="35" t="s">
        <v>193</v>
      </c>
      <c r="D71" s="35" t="s">
        <v>195</v>
      </c>
      <c r="E71" s="35" t="s">
        <v>200</v>
      </c>
      <c r="F71" s="35" t="s">
        <v>166</v>
      </c>
      <c r="G71" s="40">
        <v>1100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1100</v>
      </c>
      <c r="V71" s="39">
        <f t="shared" si="1"/>
        <v>100</v>
      </c>
      <c r="W71" s="36">
        <v>0</v>
      </c>
      <c r="X71" s="37">
        <v>0</v>
      </c>
      <c r="Y71" s="36">
        <v>0</v>
      </c>
      <c r="Z71" s="37">
        <v>0</v>
      </c>
      <c r="AA71" s="36">
        <v>0</v>
      </c>
    </row>
    <row r="72" spans="1:27" ht="25.5">
      <c r="A72" s="34" t="s">
        <v>151</v>
      </c>
      <c r="B72" s="35" t="s">
        <v>15</v>
      </c>
      <c r="C72" s="35" t="s">
        <v>193</v>
      </c>
      <c r="D72" s="35" t="s">
        <v>195</v>
      </c>
      <c r="E72" s="35" t="s">
        <v>200</v>
      </c>
      <c r="F72" s="35" t="s">
        <v>152</v>
      </c>
      <c r="G72" s="40">
        <v>5523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5523</v>
      </c>
      <c r="V72" s="39">
        <f t="shared" si="1"/>
        <v>100</v>
      </c>
      <c r="W72" s="36">
        <v>0</v>
      </c>
      <c r="X72" s="37">
        <v>0</v>
      </c>
      <c r="Y72" s="36">
        <v>0</v>
      </c>
      <c r="Z72" s="37">
        <v>0</v>
      </c>
      <c r="AA72" s="36">
        <v>0</v>
      </c>
    </row>
    <row r="73" spans="1:27" ht="25.5">
      <c r="A73" s="34" t="s">
        <v>201</v>
      </c>
      <c r="B73" s="35" t="s">
        <v>15</v>
      </c>
      <c r="C73" s="35" t="s">
        <v>202</v>
      </c>
      <c r="D73" s="35" t="s">
        <v>138</v>
      </c>
      <c r="E73" s="35" t="s">
        <v>137</v>
      </c>
      <c r="F73" s="35" t="s">
        <v>137</v>
      </c>
      <c r="G73" s="39">
        <v>768515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446560</v>
      </c>
      <c r="U73" s="39">
        <f>U74+U80+U84</f>
        <v>768515</v>
      </c>
      <c r="V73" s="39">
        <f t="shared" si="1"/>
        <v>100</v>
      </c>
      <c r="W73" s="36">
        <v>0</v>
      </c>
      <c r="X73" s="37">
        <v>0.581068684410844</v>
      </c>
      <c r="Y73" s="36">
        <v>0</v>
      </c>
      <c r="Z73" s="37">
        <v>0</v>
      </c>
      <c r="AA73" s="36">
        <v>0</v>
      </c>
    </row>
    <row r="74" spans="1:27" ht="51">
      <c r="A74" s="34" t="s">
        <v>203</v>
      </c>
      <c r="B74" s="35" t="s">
        <v>15</v>
      </c>
      <c r="C74" s="35" t="s">
        <v>204</v>
      </c>
      <c r="D74" s="35" t="s">
        <v>138</v>
      </c>
      <c r="E74" s="35" t="s">
        <v>137</v>
      </c>
      <c r="F74" s="35" t="s">
        <v>137</v>
      </c>
      <c r="G74" s="40">
        <v>553515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282560</v>
      </c>
      <c r="U74" s="40">
        <f>U75</f>
        <v>534615</v>
      </c>
      <c r="V74" s="39">
        <f t="shared" si="1"/>
        <v>96.58545838866155</v>
      </c>
      <c r="W74" s="36">
        <v>0</v>
      </c>
      <c r="X74" s="37">
        <v>0.510483004073964</v>
      </c>
      <c r="Y74" s="36">
        <v>0</v>
      </c>
      <c r="Z74" s="37">
        <v>0</v>
      </c>
      <c r="AA74" s="36">
        <v>0</v>
      </c>
    </row>
    <row r="75" spans="1:27" ht="51">
      <c r="A75" s="34" t="s">
        <v>205</v>
      </c>
      <c r="B75" s="35" t="s">
        <v>15</v>
      </c>
      <c r="C75" s="35" t="s">
        <v>204</v>
      </c>
      <c r="D75" s="35" t="s">
        <v>206</v>
      </c>
      <c r="E75" s="35" t="s">
        <v>137</v>
      </c>
      <c r="F75" s="35" t="s">
        <v>137</v>
      </c>
      <c r="G75" s="40">
        <v>534615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282560</v>
      </c>
      <c r="U75" s="40">
        <f>U76</f>
        <v>534615</v>
      </c>
      <c r="V75" s="39">
        <f t="shared" si="1"/>
        <v>100</v>
      </c>
      <c r="W75" s="36">
        <v>0</v>
      </c>
      <c r="X75" s="37">
        <v>0.528529876640199</v>
      </c>
      <c r="Y75" s="36">
        <v>0</v>
      </c>
      <c r="Z75" s="37">
        <v>0</v>
      </c>
      <c r="AA75" s="36">
        <v>0</v>
      </c>
    </row>
    <row r="76" spans="1:27" ht="15.75">
      <c r="A76" s="34" t="s">
        <v>179</v>
      </c>
      <c r="B76" s="35" t="s">
        <v>15</v>
      </c>
      <c r="C76" s="35" t="s">
        <v>204</v>
      </c>
      <c r="D76" s="35" t="s">
        <v>206</v>
      </c>
      <c r="E76" s="35" t="s">
        <v>180</v>
      </c>
      <c r="F76" s="35" t="s">
        <v>137</v>
      </c>
      <c r="G76" s="40">
        <v>534615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282560</v>
      </c>
      <c r="U76" s="40">
        <f>U77</f>
        <v>534615</v>
      </c>
      <c r="V76" s="39">
        <f t="shared" si="1"/>
        <v>100</v>
      </c>
      <c r="W76" s="36">
        <v>0</v>
      </c>
      <c r="X76" s="37">
        <v>0.528529876640199</v>
      </c>
      <c r="Y76" s="36">
        <v>0</v>
      </c>
      <c r="Z76" s="37">
        <v>0</v>
      </c>
      <c r="AA76" s="36">
        <v>0</v>
      </c>
    </row>
    <row r="77" spans="1:27" ht="15.75">
      <c r="A77" s="34" t="s">
        <v>148</v>
      </c>
      <c r="B77" s="35" t="s">
        <v>15</v>
      </c>
      <c r="C77" s="35" t="s">
        <v>204</v>
      </c>
      <c r="D77" s="35" t="s">
        <v>206</v>
      </c>
      <c r="E77" s="35" t="s">
        <v>180</v>
      </c>
      <c r="F77" s="35" t="s">
        <v>137</v>
      </c>
      <c r="G77" s="40">
        <v>534615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282560</v>
      </c>
      <c r="U77" s="40">
        <f>U78+U79</f>
        <v>534615</v>
      </c>
      <c r="V77" s="39">
        <f t="shared" si="1"/>
        <v>100</v>
      </c>
      <c r="W77" s="36">
        <v>0</v>
      </c>
      <c r="X77" s="37">
        <v>0.528529876640199</v>
      </c>
      <c r="Y77" s="36">
        <v>0</v>
      </c>
      <c r="Z77" s="37">
        <v>0</v>
      </c>
      <c r="AA77" s="36">
        <v>0</v>
      </c>
    </row>
    <row r="78" spans="1:27" ht="15.75">
      <c r="A78" s="34" t="s">
        <v>149</v>
      </c>
      <c r="B78" s="35" t="s">
        <v>15</v>
      </c>
      <c r="C78" s="35" t="s">
        <v>204</v>
      </c>
      <c r="D78" s="35" t="s">
        <v>206</v>
      </c>
      <c r="E78" s="35" t="s">
        <v>180</v>
      </c>
      <c r="F78" s="35" t="s">
        <v>150</v>
      </c>
      <c r="G78" s="40">
        <v>472015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219960</v>
      </c>
      <c r="U78" s="40">
        <v>472015</v>
      </c>
      <c r="V78" s="39">
        <f t="shared" si="1"/>
        <v>100</v>
      </c>
      <c r="W78" s="36">
        <v>0</v>
      </c>
      <c r="X78" s="37">
        <v>0.466002139762507</v>
      </c>
      <c r="Y78" s="36">
        <v>0</v>
      </c>
      <c r="Z78" s="37">
        <v>0</v>
      </c>
      <c r="AA78" s="36">
        <v>0</v>
      </c>
    </row>
    <row r="79" spans="1:27" ht="25.5">
      <c r="A79" s="34" t="s">
        <v>171</v>
      </c>
      <c r="B79" s="35" t="s">
        <v>15</v>
      </c>
      <c r="C79" s="35" t="s">
        <v>204</v>
      </c>
      <c r="D79" s="35" t="s">
        <v>206</v>
      </c>
      <c r="E79" s="35" t="s">
        <v>180</v>
      </c>
      <c r="F79" s="35" t="s">
        <v>172</v>
      </c>
      <c r="G79" s="40">
        <v>62600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62600</v>
      </c>
      <c r="U79" s="40">
        <v>62600</v>
      </c>
      <c r="V79" s="39">
        <f t="shared" si="1"/>
        <v>100</v>
      </c>
      <c r="W79" s="36">
        <v>0</v>
      </c>
      <c r="X79" s="37">
        <v>1</v>
      </c>
      <c r="Y79" s="36">
        <v>0</v>
      </c>
      <c r="Z79" s="37">
        <v>0</v>
      </c>
      <c r="AA79" s="36">
        <v>0</v>
      </c>
    </row>
    <row r="80" spans="1:27" ht="51">
      <c r="A80" s="34" t="s">
        <v>207</v>
      </c>
      <c r="B80" s="35" t="s">
        <v>15</v>
      </c>
      <c r="C80" s="35" t="s">
        <v>204</v>
      </c>
      <c r="D80" s="35" t="s">
        <v>208</v>
      </c>
      <c r="E80" s="35" t="s">
        <v>137</v>
      </c>
      <c r="F80" s="35" t="s">
        <v>137</v>
      </c>
      <c r="G80" s="40">
        <v>18900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f>U81</f>
        <v>18900</v>
      </c>
      <c r="V80" s="39">
        <f t="shared" si="1"/>
        <v>100</v>
      </c>
      <c r="W80" s="36">
        <v>0</v>
      </c>
      <c r="X80" s="37">
        <v>0</v>
      </c>
      <c r="Y80" s="36">
        <v>0</v>
      </c>
      <c r="Z80" s="37">
        <v>0</v>
      </c>
      <c r="AA80" s="36">
        <v>0</v>
      </c>
    </row>
    <row r="81" spans="1:27" ht="15.75">
      <c r="A81" s="34" t="s">
        <v>179</v>
      </c>
      <c r="B81" s="35" t="s">
        <v>15</v>
      </c>
      <c r="C81" s="35" t="s">
        <v>204</v>
      </c>
      <c r="D81" s="35" t="s">
        <v>208</v>
      </c>
      <c r="E81" s="35" t="s">
        <v>180</v>
      </c>
      <c r="F81" s="35" t="s">
        <v>137</v>
      </c>
      <c r="G81" s="40">
        <v>18900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f>U82</f>
        <v>18900</v>
      </c>
      <c r="V81" s="39">
        <f t="shared" si="1"/>
        <v>100</v>
      </c>
      <c r="W81" s="36">
        <v>0</v>
      </c>
      <c r="X81" s="37">
        <v>0</v>
      </c>
      <c r="Y81" s="36">
        <v>0</v>
      </c>
      <c r="Z81" s="37">
        <v>0</v>
      </c>
      <c r="AA81" s="36">
        <v>0</v>
      </c>
    </row>
    <row r="82" spans="1:27" ht="15.75">
      <c r="A82" s="34" t="s">
        <v>148</v>
      </c>
      <c r="B82" s="35" t="s">
        <v>15</v>
      </c>
      <c r="C82" s="35" t="s">
        <v>204</v>
      </c>
      <c r="D82" s="35" t="s">
        <v>208</v>
      </c>
      <c r="E82" s="35" t="s">
        <v>180</v>
      </c>
      <c r="F82" s="35" t="s">
        <v>137</v>
      </c>
      <c r="G82" s="40">
        <v>18900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f>U83</f>
        <v>18900</v>
      </c>
      <c r="V82" s="39">
        <f t="shared" si="1"/>
        <v>100</v>
      </c>
      <c r="W82" s="36">
        <v>0</v>
      </c>
      <c r="X82" s="37">
        <v>0</v>
      </c>
      <c r="Y82" s="36">
        <v>0</v>
      </c>
      <c r="Z82" s="37">
        <v>0</v>
      </c>
      <c r="AA82" s="36">
        <v>0</v>
      </c>
    </row>
    <row r="83" spans="1:27" ht="25.5">
      <c r="A83" s="34" t="s">
        <v>151</v>
      </c>
      <c r="B83" s="35" t="s">
        <v>15</v>
      </c>
      <c r="C83" s="35" t="s">
        <v>204</v>
      </c>
      <c r="D83" s="35" t="s">
        <v>208</v>
      </c>
      <c r="E83" s="35" t="s">
        <v>180</v>
      </c>
      <c r="F83" s="35" t="s">
        <v>152</v>
      </c>
      <c r="G83" s="40">
        <v>18900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18900</v>
      </c>
      <c r="V83" s="39">
        <f t="shared" si="1"/>
        <v>100</v>
      </c>
      <c r="W83" s="36">
        <v>0</v>
      </c>
      <c r="X83" s="37">
        <v>0</v>
      </c>
      <c r="Y83" s="36">
        <v>0</v>
      </c>
      <c r="Z83" s="37">
        <v>0</v>
      </c>
      <c r="AA83" s="36">
        <v>0</v>
      </c>
    </row>
    <row r="84" spans="1:27" ht="38.25">
      <c r="A84" s="34" t="s">
        <v>209</v>
      </c>
      <c r="B84" s="35" t="s">
        <v>15</v>
      </c>
      <c r="C84" s="35" t="s">
        <v>210</v>
      </c>
      <c r="D84" s="35" t="s">
        <v>138</v>
      </c>
      <c r="E84" s="35" t="s">
        <v>137</v>
      </c>
      <c r="F84" s="35" t="s">
        <v>137</v>
      </c>
      <c r="G84" s="40">
        <v>215000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164000</v>
      </c>
      <c r="U84" s="40">
        <f>U85</f>
        <v>215000</v>
      </c>
      <c r="V84" s="39">
        <f t="shared" si="1"/>
        <v>100</v>
      </c>
      <c r="W84" s="36">
        <v>0</v>
      </c>
      <c r="X84" s="37">
        <v>0.762790697674419</v>
      </c>
      <c r="Y84" s="36">
        <v>0</v>
      </c>
      <c r="Z84" s="37">
        <v>0</v>
      </c>
      <c r="AA84" s="36">
        <v>0</v>
      </c>
    </row>
    <row r="85" spans="1:27" ht="76.5">
      <c r="A85" s="34" t="s">
        <v>185</v>
      </c>
      <c r="B85" s="35" t="s">
        <v>15</v>
      </c>
      <c r="C85" s="35" t="s">
        <v>210</v>
      </c>
      <c r="D85" s="35" t="s">
        <v>186</v>
      </c>
      <c r="E85" s="35" t="s">
        <v>137</v>
      </c>
      <c r="F85" s="35" t="s">
        <v>137</v>
      </c>
      <c r="G85" s="40">
        <v>215000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164000</v>
      </c>
      <c r="U85" s="40">
        <f>U86</f>
        <v>215000</v>
      </c>
      <c r="V85" s="39">
        <f t="shared" si="1"/>
        <v>100</v>
      </c>
      <c r="W85" s="36">
        <v>0</v>
      </c>
      <c r="X85" s="37">
        <v>0.762790697674419</v>
      </c>
      <c r="Y85" s="36">
        <v>0</v>
      </c>
      <c r="Z85" s="37">
        <v>0</v>
      </c>
      <c r="AA85" s="36">
        <v>0</v>
      </c>
    </row>
    <row r="86" spans="1:27" ht="15.75">
      <c r="A86" s="34" t="s">
        <v>179</v>
      </c>
      <c r="B86" s="35" t="s">
        <v>15</v>
      </c>
      <c r="C86" s="35" t="s">
        <v>210</v>
      </c>
      <c r="D86" s="35" t="s">
        <v>186</v>
      </c>
      <c r="E86" s="35" t="s">
        <v>180</v>
      </c>
      <c r="F86" s="35" t="s">
        <v>137</v>
      </c>
      <c r="G86" s="40">
        <v>215000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164000</v>
      </c>
      <c r="U86" s="40">
        <f>U87</f>
        <v>215000</v>
      </c>
      <c r="V86" s="39">
        <f t="shared" si="1"/>
        <v>100</v>
      </c>
      <c r="W86" s="36">
        <v>0</v>
      </c>
      <c r="X86" s="37">
        <v>0.762790697674419</v>
      </c>
      <c r="Y86" s="36">
        <v>0</v>
      </c>
      <c r="Z86" s="37">
        <v>0</v>
      </c>
      <c r="AA86" s="36">
        <v>0</v>
      </c>
    </row>
    <row r="87" spans="1:27" ht="15.75">
      <c r="A87" s="34" t="s">
        <v>148</v>
      </c>
      <c r="B87" s="35" t="s">
        <v>15</v>
      </c>
      <c r="C87" s="35" t="s">
        <v>210</v>
      </c>
      <c r="D87" s="35" t="s">
        <v>186</v>
      </c>
      <c r="E87" s="35" t="s">
        <v>180</v>
      </c>
      <c r="F87" s="35" t="s">
        <v>137</v>
      </c>
      <c r="G87" s="40">
        <v>215000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164000</v>
      </c>
      <c r="U87" s="40">
        <f>U88+U89</f>
        <v>215000</v>
      </c>
      <c r="V87" s="39">
        <f t="shared" si="1"/>
        <v>100</v>
      </c>
      <c r="W87" s="36">
        <v>0</v>
      </c>
      <c r="X87" s="37">
        <v>0.762790697674419</v>
      </c>
      <c r="Y87" s="36">
        <v>0</v>
      </c>
      <c r="Z87" s="37">
        <v>0</v>
      </c>
      <c r="AA87" s="36">
        <v>0</v>
      </c>
    </row>
    <row r="88" spans="1:27" ht="15.75">
      <c r="A88" s="34" t="s">
        <v>149</v>
      </c>
      <c r="B88" s="35" t="s">
        <v>15</v>
      </c>
      <c r="C88" s="35" t="s">
        <v>210</v>
      </c>
      <c r="D88" s="35" t="s">
        <v>186</v>
      </c>
      <c r="E88" s="35" t="s">
        <v>180</v>
      </c>
      <c r="F88" s="35" t="s">
        <v>150</v>
      </c>
      <c r="G88" s="40">
        <v>150000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99000</v>
      </c>
      <c r="U88" s="40">
        <v>150000</v>
      </c>
      <c r="V88" s="39">
        <f t="shared" si="1"/>
        <v>100</v>
      </c>
      <c r="W88" s="36">
        <v>0</v>
      </c>
      <c r="X88" s="37">
        <v>0.66</v>
      </c>
      <c r="Y88" s="36">
        <v>0</v>
      </c>
      <c r="Z88" s="37">
        <v>0</v>
      </c>
      <c r="AA88" s="36">
        <v>0</v>
      </c>
    </row>
    <row r="89" spans="1:27" ht="51">
      <c r="A89" s="34" t="s">
        <v>211</v>
      </c>
      <c r="B89" s="35" t="s">
        <v>15</v>
      </c>
      <c r="C89" s="35" t="s">
        <v>210</v>
      </c>
      <c r="D89" s="35" t="s">
        <v>186</v>
      </c>
      <c r="E89" s="35" t="s">
        <v>180</v>
      </c>
      <c r="F89" s="35" t="s">
        <v>212</v>
      </c>
      <c r="G89" s="40">
        <v>65000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65000</v>
      </c>
      <c r="U89" s="40">
        <v>65000</v>
      </c>
      <c r="V89" s="39">
        <f t="shared" si="1"/>
        <v>100</v>
      </c>
      <c r="W89" s="36">
        <v>0</v>
      </c>
      <c r="X89" s="37">
        <v>1</v>
      </c>
      <c r="Y89" s="36">
        <v>0</v>
      </c>
      <c r="Z89" s="37">
        <v>0</v>
      </c>
      <c r="AA89" s="36">
        <v>0</v>
      </c>
    </row>
    <row r="90" spans="1:27" ht="15.75">
      <c r="A90" s="34" t="s">
        <v>213</v>
      </c>
      <c r="B90" s="35" t="s">
        <v>15</v>
      </c>
      <c r="C90" s="35" t="s">
        <v>214</v>
      </c>
      <c r="D90" s="35" t="s">
        <v>138</v>
      </c>
      <c r="E90" s="35" t="s">
        <v>137</v>
      </c>
      <c r="F90" s="35" t="s">
        <v>137</v>
      </c>
      <c r="G90" s="39">
        <v>20185740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219243.92</v>
      </c>
      <c r="U90" s="39">
        <f>U91+U105</f>
        <v>18920740</v>
      </c>
      <c r="V90" s="39">
        <f t="shared" si="1"/>
        <v>93.73319977370164</v>
      </c>
      <c r="W90" s="36">
        <v>0</v>
      </c>
      <c r="X90" s="37">
        <v>0.0108613268574746</v>
      </c>
      <c r="Y90" s="36">
        <v>0</v>
      </c>
      <c r="Z90" s="37">
        <v>0</v>
      </c>
      <c r="AA90" s="36">
        <v>0</v>
      </c>
    </row>
    <row r="91" spans="1:27" ht="25.5">
      <c r="A91" s="34" t="s">
        <v>215</v>
      </c>
      <c r="B91" s="35" t="s">
        <v>15</v>
      </c>
      <c r="C91" s="35" t="s">
        <v>216</v>
      </c>
      <c r="D91" s="35" t="s">
        <v>138</v>
      </c>
      <c r="E91" s="35" t="s">
        <v>137</v>
      </c>
      <c r="F91" s="35" t="s">
        <v>137</v>
      </c>
      <c r="G91" s="40">
        <v>18670740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31203.92</v>
      </c>
      <c r="U91" s="40">
        <f>U92+U96+U100</f>
        <v>18670740</v>
      </c>
      <c r="V91" s="39">
        <f t="shared" si="1"/>
        <v>100</v>
      </c>
      <c r="W91" s="36">
        <v>0</v>
      </c>
      <c r="X91" s="37">
        <v>0.00167127387559358</v>
      </c>
      <c r="Y91" s="36">
        <v>0</v>
      </c>
      <c r="Z91" s="37">
        <v>0</v>
      </c>
      <c r="AA91" s="36">
        <v>0</v>
      </c>
    </row>
    <row r="92" spans="1:27" ht="76.5">
      <c r="A92" s="34" t="s">
        <v>217</v>
      </c>
      <c r="B92" s="35" t="s">
        <v>15</v>
      </c>
      <c r="C92" s="35" t="s">
        <v>216</v>
      </c>
      <c r="D92" s="35" t="s">
        <v>218</v>
      </c>
      <c r="E92" s="35" t="s">
        <v>137</v>
      </c>
      <c r="F92" s="35" t="s">
        <v>137</v>
      </c>
      <c r="G92" s="40">
        <v>3036090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f>U93</f>
        <v>3036090</v>
      </c>
      <c r="V92" s="39">
        <f t="shared" si="1"/>
        <v>100</v>
      </c>
      <c r="W92" s="36">
        <v>0</v>
      </c>
      <c r="X92" s="37">
        <v>0</v>
      </c>
      <c r="Y92" s="36">
        <v>0</v>
      </c>
      <c r="Z92" s="37">
        <v>0</v>
      </c>
      <c r="AA92" s="36">
        <v>0</v>
      </c>
    </row>
    <row r="93" spans="1:27" ht="15.75">
      <c r="A93" s="34" t="s">
        <v>179</v>
      </c>
      <c r="B93" s="35" t="s">
        <v>15</v>
      </c>
      <c r="C93" s="35" t="s">
        <v>216</v>
      </c>
      <c r="D93" s="35" t="s">
        <v>218</v>
      </c>
      <c r="E93" s="35" t="s">
        <v>180</v>
      </c>
      <c r="F93" s="35" t="s">
        <v>137</v>
      </c>
      <c r="G93" s="40">
        <v>3036090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f>U94</f>
        <v>3036090</v>
      </c>
      <c r="V93" s="39">
        <f t="shared" si="1"/>
        <v>100</v>
      </c>
      <c r="W93" s="36">
        <v>0</v>
      </c>
      <c r="X93" s="37">
        <v>0</v>
      </c>
      <c r="Y93" s="36">
        <v>0</v>
      </c>
      <c r="Z93" s="37">
        <v>0</v>
      </c>
      <c r="AA93" s="36">
        <v>0</v>
      </c>
    </row>
    <row r="94" spans="1:27" ht="15.75">
      <c r="A94" s="34" t="s">
        <v>189</v>
      </c>
      <c r="B94" s="35" t="s">
        <v>15</v>
      </c>
      <c r="C94" s="35" t="s">
        <v>216</v>
      </c>
      <c r="D94" s="35" t="s">
        <v>218</v>
      </c>
      <c r="E94" s="35" t="s">
        <v>180</v>
      </c>
      <c r="F94" s="35" t="s">
        <v>137</v>
      </c>
      <c r="G94" s="40">
        <v>3036090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f>U95</f>
        <v>3036090</v>
      </c>
      <c r="V94" s="39">
        <f t="shared" si="1"/>
        <v>100</v>
      </c>
      <c r="W94" s="36">
        <v>0</v>
      </c>
      <c r="X94" s="37">
        <v>0</v>
      </c>
      <c r="Y94" s="36">
        <v>0</v>
      </c>
      <c r="Z94" s="37">
        <v>0</v>
      </c>
      <c r="AA94" s="36">
        <v>0</v>
      </c>
    </row>
    <row r="95" spans="1:27" ht="25.5">
      <c r="A95" s="34" t="s">
        <v>167</v>
      </c>
      <c r="B95" s="35" t="s">
        <v>15</v>
      </c>
      <c r="C95" s="35" t="s">
        <v>216</v>
      </c>
      <c r="D95" s="35" t="s">
        <v>218</v>
      </c>
      <c r="E95" s="35" t="s">
        <v>180</v>
      </c>
      <c r="F95" s="35" t="s">
        <v>168</v>
      </c>
      <c r="G95" s="40">
        <v>3036090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3036090</v>
      </c>
      <c r="V95" s="39">
        <f t="shared" si="1"/>
        <v>100</v>
      </c>
      <c r="W95" s="36">
        <v>0</v>
      </c>
      <c r="X95" s="37">
        <v>0</v>
      </c>
      <c r="Y95" s="36">
        <v>0</v>
      </c>
      <c r="Z95" s="37">
        <v>0</v>
      </c>
      <c r="AA95" s="36">
        <v>0</v>
      </c>
    </row>
    <row r="96" spans="1:27" ht="76.5">
      <c r="A96" s="34" t="s">
        <v>219</v>
      </c>
      <c r="B96" s="35" t="s">
        <v>15</v>
      </c>
      <c r="C96" s="35" t="s">
        <v>216</v>
      </c>
      <c r="D96" s="35" t="s">
        <v>220</v>
      </c>
      <c r="E96" s="35" t="s">
        <v>137</v>
      </c>
      <c r="F96" s="35" t="s">
        <v>137</v>
      </c>
      <c r="G96" s="40">
        <v>1130090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f>U97</f>
        <v>1130090</v>
      </c>
      <c r="V96" s="39">
        <f t="shared" si="1"/>
        <v>100</v>
      </c>
      <c r="W96" s="36">
        <v>0</v>
      </c>
      <c r="X96" s="37">
        <v>0</v>
      </c>
      <c r="Y96" s="36">
        <v>0</v>
      </c>
      <c r="Z96" s="37">
        <v>0</v>
      </c>
      <c r="AA96" s="36">
        <v>0</v>
      </c>
    </row>
    <row r="97" spans="1:27" ht="15.75">
      <c r="A97" s="34" t="s">
        <v>179</v>
      </c>
      <c r="B97" s="35" t="s">
        <v>15</v>
      </c>
      <c r="C97" s="35" t="s">
        <v>216</v>
      </c>
      <c r="D97" s="35" t="s">
        <v>220</v>
      </c>
      <c r="E97" s="35" t="s">
        <v>180</v>
      </c>
      <c r="F97" s="35" t="s">
        <v>137</v>
      </c>
      <c r="G97" s="40">
        <v>1130090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f>U98</f>
        <v>1130090</v>
      </c>
      <c r="V97" s="39">
        <f t="shared" si="1"/>
        <v>100</v>
      </c>
      <c r="W97" s="36">
        <v>0</v>
      </c>
      <c r="X97" s="37">
        <v>0</v>
      </c>
      <c r="Y97" s="36">
        <v>0</v>
      </c>
      <c r="Z97" s="37">
        <v>0</v>
      </c>
      <c r="AA97" s="36">
        <v>0</v>
      </c>
    </row>
    <row r="98" spans="1:27" ht="15.75">
      <c r="A98" s="34" t="s">
        <v>221</v>
      </c>
      <c r="B98" s="35" t="s">
        <v>15</v>
      </c>
      <c r="C98" s="35" t="s">
        <v>216</v>
      </c>
      <c r="D98" s="35" t="s">
        <v>220</v>
      </c>
      <c r="E98" s="35" t="s">
        <v>180</v>
      </c>
      <c r="F98" s="35" t="s">
        <v>137</v>
      </c>
      <c r="G98" s="40">
        <v>1130090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f>U99</f>
        <v>1130090</v>
      </c>
      <c r="V98" s="39">
        <f t="shared" si="1"/>
        <v>100</v>
      </c>
      <c r="W98" s="36">
        <v>0</v>
      </c>
      <c r="X98" s="37">
        <v>0</v>
      </c>
      <c r="Y98" s="36">
        <v>0</v>
      </c>
      <c r="Z98" s="37">
        <v>0</v>
      </c>
      <c r="AA98" s="36">
        <v>0</v>
      </c>
    </row>
    <row r="99" spans="1:27" ht="25.5">
      <c r="A99" s="34" t="s">
        <v>167</v>
      </c>
      <c r="B99" s="35" t="s">
        <v>15</v>
      </c>
      <c r="C99" s="35" t="s">
        <v>216</v>
      </c>
      <c r="D99" s="35" t="s">
        <v>220</v>
      </c>
      <c r="E99" s="35" t="s">
        <v>180</v>
      </c>
      <c r="F99" s="35" t="s">
        <v>168</v>
      </c>
      <c r="G99" s="40">
        <v>1130090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1130090</v>
      </c>
      <c r="V99" s="39">
        <f t="shared" si="1"/>
        <v>100</v>
      </c>
      <c r="W99" s="36">
        <v>0</v>
      </c>
      <c r="X99" s="37">
        <v>0</v>
      </c>
      <c r="Y99" s="36">
        <v>0</v>
      </c>
      <c r="Z99" s="37">
        <v>0</v>
      </c>
      <c r="AA99" s="36">
        <v>0</v>
      </c>
    </row>
    <row r="100" spans="1:27" ht="38.25">
      <c r="A100" s="34" t="s">
        <v>222</v>
      </c>
      <c r="B100" s="35" t="s">
        <v>15</v>
      </c>
      <c r="C100" s="35" t="s">
        <v>216</v>
      </c>
      <c r="D100" s="35" t="s">
        <v>223</v>
      </c>
      <c r="E100" s="35" t="s">
        <v>137</v>
      </c>
      <c r="F100" s="35" t="s">
        <v>137</v>
      </c>
      <c r="G100" s="40">
        <v>14504560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31203.92</v>
      </c>
      <c r="U100" s="40">
        <f>U101</f>
        <v>14504560</v>
      </c>
      <c r="V100" s="39">
        <f t="shared" si="1"/>
        <v>100</v>
      </c>
      <c r="W100" s="36">
        <v>0</v>
      </c>
      <c r="X100" s="37">
        <v>0.00215131793036121</v>
      </c>
      <c r="Y100" s="36">
        <v>0</v>
      </c>
      <c r="Z100" s="37">
        <v>0</v>
      </c>
      <c r="AA100" s="36">
        <v>0</v>
      </c>
    </row>
    <row r="101" spans="1:27" ht="15.75">
      <c r="A101" s="34" t="s">
        <v>179</v>
      </c>
      <c r="B101" s="35" t="s">
        <v>15</v>
      </c>
      <c r="C101" s="35" t="s">
        <v>216</v>
      </c>
      <c r="D101" s="35" t="s">
        <v>223</v>
      </c>
      <c r="E101" s="35" t="s">
        <v>180</v>
      </c>
      <c r="F101" s="35" t="s">
        <v>137</v>
      </c>
      <c r="G101" s="40">
        <v>14504560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31203.92</v>
      </c>
      <c r="U101" s="40">
        <f>U102</f>
        <v>14504560</v>
      </c>
      <c r="V101" s="39">
        <f t="shared" si="1"/>
        <v>100</v>
      </c>
      <c r="W101" s="36">
        <v>0</v>
      </c>
      <c r="X101" s="37">
        <v>0.00215131793036121</v>
      </c>
      <c r="Y101" s="36">
        <v>0</v>
      </c>
      <c r="Z101" s="37">
        <v>0</v>
      </c>
      <c r="AA101" s="36">
        <v>0</v>
      </c>
    </row>
    <row r="102" spans="1:27" ht="15.75">
      <c r="A102" s="34" t="s">
        <v>148</v>
      </c>
      <c r="B102" s="35" t="s">
        <v>15</v>
      </c>
      <c r="C102" s="35" t="s">
        <v>216</v>
      </c>
      <c r="D102" s="35" t="s">
        <v>223</v>
      </c>
      <c r="E102" s="35" t="s">
        <v>180</v>
      </c>
      <c r="F102" s="35" t="s">
        <v>137</v>
      </c>
      <c r="G102" s="40">
        <v>14504560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31203.92</v>
      </c>
      <c r="U102" s="40">
        <f>U103+U104</f>
        <v>14504560</v>
      </c>
      <c r="V102" s="39">
        <f t="shared" si="1"/>
        <v>100</v>
      </c>
      <c r="W102" s="36">
        <v>0</v>
      </c>
      <c r="X102" s="37">
        <v>0.00215131793036121</v>
      </c>
      <c r="Y102" s="36">
        <v>0</v>
      </c>
      <c r="Z102" s="37">
        <v>0</v>
      </c>
      <c r="AA102" s="36">
        <v>0</v>
      </c>
    </row>
    <row r="103" spans="1:27" ht="15.75">
      <c r="A103" s="34" t="s">
        <v>149</v>
      </c>
      <c r="B103" s="35" t="s">
        <v>15</v>
      </c>
      <c r="C103" s="35" t="s">
        <v>216</v>
      </c>
      <c r="D103" s="35" t="s">
        <v>223</v>
      </c>
      <c r="E103" s="35" t="s">
        <v>180</v>
      </c>
      <c r="F103" s="35" t="s">
        <v>150</v>
      </c>
      <c r="G103" s="40">
        <v>2184180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31203.92</v>
      </c>
      <c r="U103" s="40">
        <v>2184180</v>
      </c>
      <c r="V103" s="39">
        <f t="shared" si="1"/>
        <v>100</v>
      </c>
      <c r="W103" s="36">
        <v>0</v>
      </c>
      <c r="X103" s="37">
        <v>0.0142863317125878</v>
      </c>
      <c r="Y103" s="36">
        <v>0</v>
      </c>
      <c r="Z103" s="37">
        <v>0</v>
      </c>
      <c r="AA103" s="36">
        <v>0</v>
      </c>
    </row>
    <row r="104" spans="1:27" ht="25.5">
      <c r="A104" s="34" t="s">
        <v>171</v>
      </c>
      <c r="B104" s="35" t="s">
        <v>15</v>
      </c>
      <c r="C104" s="35" t="s">
        <v>216</v>
      </c>
      <c r="D104" s="35" t="s">
        <v>223</v>
      </c>
      <c r="E104" s="35" t="s">
        <v>180</v>
      </c>
      <c r="F104" s="35" t="s">
        <v>172</v>
      </c>
      <c r="G104" s="40">
        <v>12320380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12320380</v>
      </c>
      <c r="V104" s="39">
        <f t="shared" si="1"/>
        <v>100</v>
      </c>
      <c r="W104" s="36">
        <v>0</v>
      </c>
      <c r="X104" s="37">
        <v>0</v>
      </c>
      <c r="Y104" s="36">
        <v>0</v>
      </c>
      <c r="Z104" s="37">
        <v>0</v>
      </c>
      <c r="AA104" s="36">
        <v>0</v>
      </c>
    </row>
    <row r="105" spans="1:27" ht="25.5">
      <c r="A105" s="34" t="s">
        <v>224</v>
      </c>
      <c r="B105" s="35" t="s">
        <v>15</v>
      </c>
      <c r="C105" s="35" t="s">
        <v>225</v>
      </c>
      <c r="D105" s="35" t="s">
        <v>138</v>
      </c>
      <c r="E105" s="35" t="s">
        <v>137</v>
      </c>
      <c r="F105" s="35" t="s">
        <v>137</v>
      </c>
      <c r="G105" s="40">
        <v>1515000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188040</v>
      </c>
      <c r="U105" s="40">
        <f>U106+U110</f>
        <v>250000</v>
      </c>
      <c r="V105" s="39">
        <f t="shared" si="1"/>
        <v>16.5016501650165</v>
      </c>
      <c r="W105" s="36">
        <v>0</v>
      </c>
      <c r="X105" s="37">
        <v>0.124118811881188</v>
      </c>
      <c r="Y105" s="36">
        <v>0</v>
      </c>
      <c r="Z105" s="37">
        <v>0</v>
      </c>
      <c r="AA105" s="36">
        <v>0</v>
      </c>
    </row>
    <row r="106" spans="1:27" ht="38.25">
      <c r="A106" s="34" t="s">
        <v>226</v>
      </c>
      <c r="B106" s="35" t="s">
        <v>15</v>
      </c>
      <c r="C106" s="35" t="s">
        <v>225</v>
      </c>
      <c r="D106" s="35" t="s">
        <v>227</v>
      </c>
      <c r="E106" s="35" t="s">
        <v>137</v>
      </c>
      <c r="F106" s="35" t="s">
        <v>137</v>
      </c>
      <c r="G106" s="40">
        <v>300000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64540</v>
      </c>
      <c r="U106" s="40">
        <f>U107</f>
        <v>100000</v>
      </c>
      <c r="V106" s="39">
        <f t="shared" si="1"/>
        <v>33.33333333333333</v>
      </c>
      <c r="W106" s="36">
        <v>0</v>
      </c>
      <c r="X106" s="37">
        <v>0.215133333333333</v>
      </c>
      <c r="Y106" s="36">
        <v>0</v>
      </c>
      <c r="Z106" s="37">
        <v>0</v>
      </c>
      <c r="AA106" s="36">
        <v>0</v>
      </c>
    </row>
    <row r="107" spans="1:27" ht="15.75">
      <c r="A107" s="34" t="s">
        <v>179</v>
      </c>
      <c r="B107" s="35" t="s">
        <v>15</v>
      </c>
      <c r="C107" s="35" t="s">
        <v>225</v>
      </c>
      <c r="D107" s="35" t="s">
        <v>227</v>
      </c>
      <c r="E107" s="35" t="s">
        <v>180</v>
      </c>
      <c r="F107" s="35" t="s">
        <v>137</v>
      </c>
      <c r="G107" s="40">
        <v>300000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64540</v>
      </c>
      <c r="U107" s="40">
        <f>U108</f>
        <v>100000</v>
      </c>
      <c r="V107" s="39">
        <f t="shared" si="1"/>
        <v>33.33333333333333</v>
      </c>
      <c r="W107" s="36">
        <v>0</v>
      </c>
      <c r="X107" s="37">
        <v>0.215133333333333</v>
      </c>
      <c r="Y107" s="36">
        <v>0</v>
      </c>
      <c r="Z107" s="37">
        <v>0</v>
      </c>
      <c r="AA107" s="36">
        <v>0</v>
      </c>
    </row>
    <row r="108" spans="1:27" ht="15.75">
      <c r="A108" s="34" t="s">
        <v>148</v>
      </c>
      <c r="B108" s="35" t="s">
        <v>15</v>
      </c>
      <c r="C108" s="35" t="s">
        <v>225</v>
      </c>
      <c r="D108" s="35" t="s">
        <v>227</v>
      </c>
      <c r="E108" s="35" t="s">
        <v>180</v>
      </c>
      <c r="F108" s="35" t="s">
        <v>137</v>
      </c>
      <c r="G108" s="40">
        <v>300000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64540</v>
      </c>
      <c r="U108" s="40">
        <f>U109</f>
        <v>100000</v>
      </c>
      <c r="V108" s="39">
        <f t="shared" si="1"/>
        <v>33.33333333333333</v>
      </c>
      <c r="W108" s="36">
        <v>0</v>
      </c>
      <c r="X108" s="37">
        <v>0.215133333333333</v>
      </c>
      <c r="Y108" s="36">
        <v>0</v>
      </c>
      <c r="Z108" s="37">
        <v>0</v>
      </c>
      <c r="AA108" s="36">
        <v>0</v>
      </c>
    </row>
    <row r="109" spans="1:27" ht="15.75">
      <c r="A109" s="34" t="s">
        <v>149</v>
      </c>
      <c r="B109" s="35" t="s">
        <v>15</v>
      </c>
      <c r="C109" s="35" t="s">
        <v>225</v>
      </c>
      <c r="D109" s="35" t="s">
        <v>227</v>
      </c>
      <c r="E109" s="35" t="s">
        <v>180</v>
      </c>
      <c r="F109" s="35" t="s">
        <v>150</v>
      </c>
      <c r="G109" s="40">
        <v>300000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64540</v>
      </c>
      <c r="U109" s="40">
        <v>100000</v>
      </c>
      <c r="V109" s="39">
        <f t="shared" si="1"/>
        <v>33.33333333333333</v>
      </c>
      <c r="W109" s="36">
        <v>0</v>
      </c>
      <c r="X109" s="37">
        <v>0.215133333333333</v>
      </c>
      <c r="Y109" s="36">
        <v>0</v>
      </c>
      <c r="Z109" s="37">
        <v>0</v>
      </c>
      <c r="AA109" s="36">
        <v>0</v>
      </c>
    </row>
    <row r="110" spans="1:27" ht="25.5">
      <c r="A110" s="34" t="s">
        <v>228</v>
      </c>
      <c r="B110" s="35" t="s">
        <v>15</v>
      </c>
      <c r="C110" s="35" t="s">
        <v>225</v>
      </c>
      <c r="D110" s="35" t="s">
        <v>229</v>
      </c>
      <c r="E110" s="35" t="s">
        <v>137</v>
      </c>
      <c r="F110" s="35" t="s">
        <v>137</v>
      </c>
      <c r="G110" s="40">
        <v>1215000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123500</v>
      </c>
      <c r="U110" s="40">
        <f>U111</f>
        <v>150000</v>
      </c>
      <c r="V110" s="39">
        <f t="shared" si="1"/>
        <v>12.345679012345679</v>
      </c>
      <c r="W110" s="36">
        <v>0</v>
      </c>
      <c r="X110" s="37">
        <v>0.101646090534979</v>
      </c>
      <c r="Y110" s="36">
        <v>0</v>
      </c>
      <c r="Z110" s="37">
        <v>0</v>
      </c>
      <c r="AA110" s="36">
        <v>0</v>
      </c>
    </row>
    <row r="111" spans="1:27" ht="15.75">
      <c r="A111" s="34" t="s">
        <v>179</v>
      </c>
      <c r="B111" s="35" t="s">
        <v>15</v>
      </c>
      <c r="C111" s="35" t="s">
        <v>225</v>
      </c>
      <c r="D111" s="35" t="s">
        <v>229</v>
      </c>
      <c r="E111" s="35" t="s">
        <v>180</v>
      </c>
      <c r="F111" s="35" t="s">
        <v>137</v>
      </c>
      <c r="G111" s="40">
        <v>1215000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123500</v>
      </c>
      <c r="U111" s="40">
        <f>U112</f>
        <v>150000</v>
      </c>
      <c r="V111" s="39">
        <f t="shared" si="1"/>
        <v>12.345679012345679</v>
      </c>
      <c r="W111" s="36">
        <v>0</v>
      </c>
      <c r="X111" s="37">
        <v>0.101646090534979</v>
      </c>
      <c r="Y111" s="36">
        <v>0</v>
      </c>
      <c r="Z111" s="37">
        <v>0</v>
      </c>
      <c r="AA111" s="36">
        <v>0</v>
      </c>
    </row>
    <row r="112" spans="1:27" ht="15.75">
      <c r="A112" s="34" t="s">
        <v>148</v>
      </c>
      <c r="B112" s="35" t="s">
        <v>15</v>
      </c>
      <c r="C112" s="35" t="s">
        <v>225</v>
      </c>
      <c r="D112" s="35" t="s">
        <v>229</v>
      </c>
      <c r="E112" s="35" t="s">
        <v>180</v>
      </c>
      <c r="F112" s="35" t="s">
        <v>137</v>
      </c>
      <c r="G112" s="40">
        <v>1215000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123500</v>
      </c>
      <c r="U112" s="40">
        <f>U113</f>
        <v>150000</v>
      </c>
      <c r="V112" s="39">
        <f t="shared" si="1"/>
        <v>12.345679012345679</v>
      </c>
      <c r="W112" s="36">
        <v>0</v>
      </c>
      <c r="X112" s="37">
        <v>0.101646090534979</v>
      </c>
      <c r="Y112" s="36">
        <v>0</v>
      </c>
      <c r="Z112" s="37">
        <v>0</v>
      </c>
      <c r="AA112" s="36">
        <v>0</v>
      </c>
    </row>
    <row r="113" spans="1:27" ht="15.75">
      <c r="A113" s="34" t="s">
        <v>149</v>
      </c>
      <c r="B113" s="35" t="s">
        <v>15</v>
      </c>
      <c r="C113" s="35" t="s">
        <v>225</v>
      </c>
      <c r="D113" s="35" t="s">
        <v>229</v>
      </c>
      <c r="E113" s="35" t="s">
        <v>180</v>
      </c>
      <c r="F113" s="35" t="s">
        <v>150</v>
      </c>
      <c r="G113" s="40">
        <v>1215000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123500</v>
      </c>
      <c r="U113" s="40">
        <v>150000</v>
      </c>
      <c r="V113" s="39">
        <f t="shared" si="1"/>
        <v>12.345679012345679</v>
      </c>
      <c r="W113" s="36">
        <v>0</v>
      </c>
      <c r="X113" s="37">
        <v>0.101646090534979</v>
      </c>
      <c r="Y113" s="36">
        <v>0</v>
      </c>
      <c r="Z113" s="37">
        <v>0</v>
      </c>
      <c r="AA113" s="36">
        <v>0</v>
      </c>
    </row>
    <row r="114" spans="1:27" ht="25.5">
      <c r="A114" s="34" t="s">
        <v>230</v>
      </c>
      <c r="B114" s="35" t="s">
        <v>15</v>
      </c>
      <c r="C114" s="35" t="s">
        <v>231</v>
      </c>
      <c r="D114" s="35" t="s">
        <v>138</v>
      </c>
      <c r="E114" s="35" t="s">
        <v>137</v>
      </c>
      <c r="F114" s="35" t="s">
        <v>137</v>
      </c>
      <c r="G114" s="39">
        <v>35077685.81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18042429.07</v>
      </c>
      <c r="U114" s="39">
        <f>U115+U124+U155</f>
        <v>34797885.81</v>
      </c>
      <c r="V114" s="39">
        <f t="shared" si="1"/>
        <v>99.2023419061464</v>
      </c>
      <c r="W114" s="36">
        <v>0</v>
      </c>
      <c r="X114" s="37">
        <v>0.514356310953</v>
      </c>
      <c r="Y114" s="36">
        <v>0</v>
      </c>
      <c r="Z114" s="37">
        <v>0</v>
      </c>
      <c r="AA114" s="36">
        <v>0</v>
      </c>
    </row>
    <row r="115" spans="1:27" ht="15.75">
      <c r="A115" s="34" t="s">
        <v>232</v>
      </c>
      <c r="B115" s="35" t="s">
        <v>15</v>
      </c>
      <c r="C115" s="35" t="s">
        <v>233</v>
      </c>
      <c r="D115" s="35" t="s">
        <v>138</v>
      </c>
      <c r="E115" s="35" t="s">
        <v>137</v>
      </c>
      <c r="F115" s="35" t="s">
        <v>137</v>
      </c>
      <c r="G115" s="40">
        <v>1101719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643823</v>
      </c>
      <c r="U115" s="40">
        <f>U116+U120</f>
        <v>821919</v>
      </c>
      <c r="V115" s="39">
        <f t="shared" si="1"/>
        <v>74.60332444116875</v>
      </c>
      <c r="W115" s="36">
        <v>0</v>
      </c>
      <c r="X115" s="37">
        <v>0.584380409160594</v>
      </c>
      <c r="Y115" s="36">
        <v>0</v>
      </c>
      <c r="Z115" s="37">
        <v>0</v>
      </c>
      <c r="AA115" s="36">
        <v>0</v>
      </c>
    </row>
    <row r="116" spans="1:27" ht="25.5">
      <c r="A116" s="34" t="s">
        <v>234</v>
      </c>
      <c r="B116" s="35" t="s">
        <v>15</v>
      </c>
      <c r="C116" s="35" t="s">
        <v>233</v>
      </c>
      <c r="D116" s="35" t="s">
        <v>235</v>
      </c>
      <c r="E116" s="35" t="s">
        <v>137</v>
      </c>
      <c r="F116" s="35" t="s">
        <v>137</v>
      </c>
      <c r="G116" s="40">
        <v>473623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193823</v>
      </c>
      <c r="U116" s="40">
        <f>U117</f>
        <v>193823</v>
      </c>
      <c r="V116" s="39">
        <f t="shared" si="1"/>
        <v>40.9234771115423</v>
      </c>
      <c r="W116" s="36">
        <v>0</v>
      </c>
      <c r="X116" s="37">
        <v>0.409234771115423</v>
      </c>
      <c r="Y116" s="36">
        <v>0</v>
      </c>
      <c r="Z116" s="37">
        <v>0</v>
      </c>
      <c r="AA116" s="36">
        <v>0</v>
      </c>
    </row>
    <row r="117" spans="1:27" ht="15.75">
      <c r="A117" s="34" t="s">
        <v>179</v>
      </c>
      <c r="B117" s="35" t="s">
        <v>15</v>
      </c>
      <c r="C117" s="35" t="s">
        <v>233</v>
      </c>
      <c r="D117" s="35" t="s">
        <v>235</v>
      </c>
      <c r="E117" s="35" t="s">
        <v>180</v>
      </c>
      <c r="F117" s="35" t="s">
        <v>137</v>
      </c>
      <c r="G117" s="40">
        <v>473623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193823</v>
      </c>
      <c r="U117" s="40">
        <f>U118</f>
        <v>193823</v>
      </c>
      <c r="V117" s="39">
        <f t="shared" si="1"/>
        <v>40.9234771115423</v>
      </c>
      <c r="W117" s="36">
        <v>0</v>
      </c>
      <c r="X117" s="37">
        <v>0.409234771115423</v>
      </c>
      <c r="Y117" s="36">
        <v>0</v>
      </c>
      <c r="Z117" s="37">
        <v>0</v>
      </c>
      <c r="AA117" s="36">
        <v>0</v>
      </c>
    </row>
    <row r="118" spans="1:27" ht="15.75">
      <c r="A118" s="34" t="s">
        <v>148</v>
      </c>
      <c r="B118" s="35" t="s">
        <v>15</v>
      </c>
      <c r="C118" s="35" t="s">
        <v>233</v>
      </c>
      <c r="D118" s="35" t="s">
        <v>235</v>
      </c>
      <c r="E118" s="35" t="s">
        <v>180</v>
      </c>
      <c r="F118" s="35" t="s">
        <v>137</v>
      </c>
      <c r="G118" s="40">
        <v>473623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193823</v>
      </c>
      <c r="U118" s="40">
        <f>U119</f>
        <v>193823</v>
      </c>
      <c r="V118" s="39">
        <f t="shared" si="1"/>
        <v>40.9234771115423</v>
      </c>
      <c r="W118" s="36">
        <v>0</v>
      </c>
      <c r="X118" s="37">
        <v>0.409234771115423</v>
      </c>
      <c r="Y118" s="36">
        <v>0</v>
      </c>
      <c r="Z118" s="37">
        <v>0</v>
      </c>
      <c r="AA118" s="36">
        <v>0</v>
      </c>
    </row>
    <row r="119" spans="1:27" ht="25.5">
      <c r="A119" s="34" t="s">
        <v>167</v>
      </c>
      <c r="B119" s="35" t="s">
        <v>15</v>
      </c>
      <c r="C119" s="35" t="s">
        <v>233</v>
      </c>
      <c r="D119" s="35" t="s">
        <v>235</v>
      </c>
      <c r="E119" s="35" t="s">
        <v>180</v>
      </c>
      <c r="F119" s="35" t="s">
        <v>168</v>
      </c>
      <c r="G119" s="40">
        <v>473623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193823</v>
      </c>
      <c r="U119" s="40">
        <v>193823</v>
      </c>
      <c r="V119" s="39">
        <f t="shared" si="1"/>
        <v>40.9234771115423</v>
      </c>
      <c r="W119" s="36">
        <v>0</v>
      </c>
      <c r="X119" s="37">
        <v>0.409234771115423</v>
      </c>
      <c r="Y119" s="36">
        <v>0</v>
      </c>
      <c r="Z119" s="37">
        <v>0</v>
      </c>
      <c r="AA119" s="36">
        <v>0</v>
      </c>
    </row>
    <row r="120" spans="1:27" ht="63.75">
      <c r="A120" s="34" t="s">
        <v>236</v>
      </c>
      <c r="B120" s="35" t="s">
        <v>15</v>
      </c>
      <c r="C120" s="35" t="s">
        <v>233</v>
      </c>
      <c r="D120" s="35" t="s">
        <v>237</v>
      </c>
      <c r="E120" s="35" t="s">
        <v>137</v>
      </c>
      <c r="F120" s="35" t="s">
        <v>137</v>
      </c>
      <c r="G120" s="40">
        <v>628096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450000</v>
      </c>
      <c r="U120" s="40">
        <f>U121</f>
        <v>628096</v>
      </c>
      <c r="V120" s="39">
        <f t="shared" si="1"/>
        <v>100</v>
      </c>
      <c r="W120" s="36">
        <v>0</v>
      </c>
      <c r="X120" s="37">
        <v>0.716450988383941</v>
      </c>
      <c r="Y120" s="36">
        <v>0</v>
      </c>
      <c r="Z120" s="37">
        <v>0</v>
      </c>
      <c r="AA120" s="36">
        <v>0</v>
      </c>
    </row>
    <row r="121" spans="1:27" ht="51">
      <c r="A121" s="34" t="s">
        <v>238</v>
      </c>
      <c r="B121" s="35" t="s">
        <v>15</v>
      </c>
      <c r="C121" s="35" t="s">
        <v>233</v>
      </c>
      <c r="D121" s="35" t="s">
        <v>237</v>
      </c>
      <c r="E121" s="35" t="s">
        <v>239</v>
      </c>
      <c r="F121" s="35" t="s">
        <v>137</v>
      </c>
      <c r="G121" s="40">
        <v>628096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450000</v>
      </c>
      <c r="U121" s="40">
        <f>U122</f>
        <v>628096</v>
      </c>
      <c r="V121" s="39">
        <f t="shared" si="1"/>
        <v>100</v>
      </c>
      <c r="W121" s="36">
        <v>0</v>
      </c>
      <c r="X121" s="37">
        <v>0.716450988383941</v>
      </c>
      <c r="Y121" s="36">
        <v>0</v>
      </c>
      <c r="Z121" s="37">
        <v>0</v>
      </c>
      <c r="AA121" s="36">
        <v>0</v>
      </c>
    </row>
    <row r="122" spans="1:27" ht="15.75">
      <c r="A122" s="34" t="s">
        <v>148</v>
      </c>
      <c r="B122" s="35" t="s">
        <v>15</v>
      </c>
      <c r="C122" s="35" t="s">
        <v>233</v>
      </c>
      <c r="D122" s="35" t="s">
        <v>237</v>
      </c>
      <c r="E122" s="35" t="s">
        <v>239</v>
      </c>
      <c r="F122" s="35" t="s">
        <v>137</v>
      </c>
      <c r="G122" s="40">
        <v>628096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450000</v>
      </c>
      <c r="U122" s="40">
        <f>U123</f>
        <v>628096</v>
      </c>
      <c r="V122" s="39">
        <f t="shared" si="1"/>
        <v>100</v>
      </c>
      <c r="W122" s="36">
        <v>0</v>
      </c>
      <c r="X122" s="37">
        <v>0.716450988383941</v>
      </c>
      <c r="Y122" s="36">
        <v>0</v>
      </c>
      <c r="Z122" s="37">
        <v>0</v>
      </c>
      <c r="AA122" s="36">
        <v>0</v>
      </c>
    </row>
    <row r="123" spans="1:27" ht="38.25">
      <c r="A123" s="34" t="s">
        <v>240</v>
      </c>
      <c r="B123" s="35" t="s">
        <v>15</v>
      </c>
      <c r="C123" s="35" t="s">
        <v>233</v>
      </c>
      <c r="D123" s="35" t="s">
        <v>237</v>
      </c>
      <c r="E123" s="35" t="s">
        <v>239</v>
      </c>
      <c r="F123" s="35" t="s">
        <v>241</v>
      </c>
      <c r="G123" s="40">
        <v>628096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450000</v>
      </c>
      <c r="U123" s="40">
        <v>628096</v>
      </c>
      <c r="V123" s="39">
        <f t="shared" si="1"/>
        <v>100</v>
      </c>
      <c r="W123" s="36">
        <v>0</v>
      </c>
      <c r="X123" s="37">
        <v>0.716450988383941</v>
      </c>
      <c r="Y123" s="36">
        <v>0</v>
      </c>
      <c r="Z123" s="37">
        <v>0</v>
      </c>
      <c r="AA123" s="36">
        <v>0</v>
      </c>
    </row>
    <row r="124" spans="1:27" ht="15.75">
      <c r="A124" s="34" t="s">
        <v>242</v>
      </c>
      <c r="B124" s="35" t="s">
        <v>15</v>
      </c>
      <c r="C124" s="35" t="s">
        <v>243</v>
      </c>
      <c r="D124" s="35" t="s">
        <v>138</v>
      </c>
      <c r="E124" s="35" t="s">
        <v>137</v>
      </c>
      <c r="F124" s="35" t="s">
        <v>137</v>
      </c>
      <c r="G124" s="40">
        <v>13064294.86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7677116.61</v>
      </c>
      <c r="U124" s="40">
        <f>U125+U129+U133+U137+U141+U147+U151</f>
        <v>13064294.86</v>
      </c>
      <c r="V124" s="39">
        <f t="shared" si="1"/>
        <v>100</v>
      </c>
      <c r="W124" s="36">
        <v>0</v>
      </c>
      <c r="X124" s="37">
        <v>0.587641100592857</v>
      </c>
      <c r="Y124" s="36">
        <v>0</v>
      </c>
      <c r="Z124" s="37">
        <v>0</v>
      </c>
      <c r="AA124" s="36">
        <v>0</v>
      </c>
    </row>
    <row r="125" spans="1:27" ht="38.25">
      <c r="A125" s="34" t="s">
        <v>244</v>
      </c>
      <c r="B125" s="35" t="s">
        <v>15</v>
      </c>
      <c r="C125" s="35" t="s">
        <v>243</v>
      </c>
      <c r="D125" s="35" t="s">
        <v>245</v>
      </c>
      <c r="E125" s="35" t="s">
        <v>137</v>
      </c>
      <c r="F125" s="35" t="s">
        <v>137</v>
      </c>
      <c r="G125" s="40">
        <v>1600067.05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901335.8</v>
      </c>
      <c r="U125" s="40">
        <f>U126</f>
        <v>1600067.05</v>
      </c>
      <c r="V125" s="39">
        <f t="shared" si="1"/>
        <v>100</v>
      </c>
      <c r="W125" s="36">
        <v>0</v>
      </c>
      <c r="X125" s="37">
        <v>0.563311268737145</v>
      </c>
      <c r="Y125" s="36">
        <v>0</v>
      </c>
      <c r="Z125" s="37">
        <v>0</v>
      </c>
      <c r="AA125" s="36">
        <v>0</v>
      </c>
    </row>
    <row r="126" spans="1:27" ht="15.75">
      <c r="A126" s="34" t="s">
        <v>179</v>
      </c>
      <c r="B126" s="35" t="s">
        <v>15</v>
      </c>
      <c r="C126" s="35" t="s">
        <v>243</v>
      </c>
      <c r="D126" s="35" t="s">
        <v>245</v>
      </c>
      <c r="E126" s="35" t="s">
        <v>180</v>
      </c>
      <c r="F126" s="35" t="s">
        <v>137</v>
      </c>
      <c r="G126" s="40">
        <v>1600067.05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901335.8</v>
      </c>
      <c r="U126" s="40">
        <f>U127</f>
        <v>1600067.05</v>
      </c>
      <c r="V126" s="39">
        <f t="shared" si="1"/>
        <v>100</v>
      </c>
      <c r="W126" s="36">
        <v>0</v>
      </c>
      <c r="X126" s="37">
        <v>0.563311268737145</v>
      </c>
      <c r="Y126" s="36">
        <v>0</v>
      </c>
      <c r="Z126" s="37">
        <v>0</v>
      </c>
      <c r="AA126" s="36">
        <v>0</v>
      </c>
    </row>
    <row r="127" spans="1:27" ht="15.75">
      <c r="A127" s="34" t="s">
        <v>189</v>
      </c>
      <c r="B127" s="35" t="s">
        <v>15</v>
      </c>
      <c r="C127" s="35" t="s">
        <v>243</v>
      </c>
      <c r="D127" s="35" t="s">
        <v>245</v>
      </c>
      <c r="E127" s="35" t="s">
        <v>180</v>
      </c>
      <c r="F127" s="35" t="s">
        <v>137</v>
      </c>
      <c r="G127" s="40">
        <v>1600067.05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901335.8</v>
      </c>
      <c r="U127" s="40">
        <f>U128</f>
        <v>1600067.05</v>
      </c>
      <c r="V127" s="39">
        <f t="shared" si="1"/>
        <v>100</v>
      </c>
      <c r="W127" s="36">
        <v>0</v>
      </c>
      <c r="X127" s="37">
        <v>0.563311268737145</v>
      </c>
      <c r="Y127" s="36">
        <v>0</v>
      </c>
      <c r="Z127" s="37">
        <v>0</v>
      </c>
      <c r="AA127" s="36">
        <v>0</v>
      </c>
    </row>
    <row r="128" spans="1:27" ht="25.5">
      <c r="A128" s="34" t="s">
        <v>167</v>
      </c>
      <c r="B128" s="35" t="s">
        <v>15</v>
      </c>
      <c r="C128" s="35" t="s">
        <v>243</v>
      </c>
      <c r="D128" s="35" t="s">
        <v>245</v>
      </c>
      <c r="E128" s="35" t="s">
        <v>180</v>
      </c>
      <c r="F128" s="35" t="s">
        <v>168</v>
      </c>
      <c r="G128" s="40">
        <v>1600067.05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901335.8</v>
      </c>
      <c r="U128" s="40">
        <v>1600067.05</v>
      </c>
      <c r="V128" s="39">
        <f t="shared" si="1"/>
        <v>100</v>
      </c>
      <c r="W128" s="36">
        <v>0</v>
      </c>
      <c r="X128" s="37">
        <v>0.563311268737145</v>
      </c>
      <c r="Y128" s="36">
        <v>0</v>
      </c>
      <c r="Z128" s="37">
        <v>0</v>
      </c>
      <c r="AA128" s="36">
        <v>0</v>
      </c>
    </row>
    <row r="129" spans="1:27" ht="51">
      <c r="A129" s="34" t="s">
        <v>246</v>
      </c>
      <c r="B129" s="35" t="s">
        <v>15</v>
      </c>
      <c r="C129" s="35" t="s">
        <v>243</v>
      </c>
      <c r="D129" s="35" t="s">
        <v>247</v>
      </c>
      <c r="E129" s="35" t="s">
        <v>137</v>
      </c>
      <c r="F129" s="35" t="s">
        <v>137</v>
      </c>
      <c r="G129" s="40">
        <v>3644000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f>U130</f>
        <v>3644000</v>
      </c>
      <c r="V129" s="39">
        <f t="shared" si="1"/>
        <v>100</v>
      </c>
      <c r="W129" s="36">
        <v>0</v>
      </c>
      <c r="X129" s="37">
        <v>0</v>
      </c>
      <c r="Y129" s="36">
        <v>0</v>
      </c>
      <c r="Z129" s="37">
        <v>0</v>
      </c>
      <c r="AA129" s="36">
        <v>0</v>
      </c>
    </row>
    <row r="130" spans="1:27" ht="15.75">
      <c r="A130" s="34" t="s">
        <v>179</v>
      </c>
      <c r="B130" s="35" t="s">
        <v>15</v>
      </c>
      <c r="C130" s="35" t="s">
        <v>243</v>
      </c>
      <c r="D130" s="35" t="s">
        <v>247</v>
      </c>
      <c r="E130" s="35" t="s">
        <v>180</v>
      </c>
      <c r="F130" s="35" t="s">
        <v>137</v>
      </c>
      <c r="G130" s="40">
        <v>3644000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f>U131</f>
        <v>3644000</v>
      </c>
      <c r="V130" s="39">
        <f t="shared" si="1"/>
        <v>100</v>
      </c>
      <c r="W130" s="36">
        <v>0</v>
      </c>
      <c r="X130" s="37">
        <v>0</v>
      </c>
      <c r="Y130" s="36">
        <v>0</v>
      </c>
      <c r="Z130" s="37">
        <v>0</v>
      </c>
      <c r="AA130" s="36">
        <v>0</v>
      </c>
    </row>
    <row r="131" spans="1:27" ht="15.75">
      <c r="A131" s="34" t="s">
        <v>221</v>
      </c>
      <c r="B131" s="35" t="s">
        <v>15</v>
      </c>
      <c r="C131" s="35" t="s">
        <v>243</v>
      </c>
      <c r="D131" s="35" t="s">
        <v>247</v>
      </c>
      <c r="E131" s="35" t="s">
        <v>180</v>
      </c>
      <c r="F131" s="35" t="s">
        <v>137</v>
      </c>
      <c r="G131" s="40">
        <v>3644000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f>U132</f>
        <v>3644000</v>
      </c>
      <c r="V131" s="39">
        <f t="shared" si="1"/>
        <v>100</v>
      </c>
      <c r="W131" s="36">
        <v>0</v>
      </c>
      <c r="X131" s="37">
        <v>0</v>
      </c>
      <c r="Y131" s="36">
        <v>0</v>
      </c>
      <c r="Z131" s="37">
        <v>0</v>
      </c>
      <c r="AA131" s="36">
        <v>0</v>
      </c>
    </row>
    <row r="132" spans="1:27" ht="25.5">
      <c r="A132" s="34" t="s">
        <v>167</v>
      </c>
      <c r="B132" s="35" t="s">
        <v>15</v>
      </c>
      <c r="C132" s="35" t="s">
        <v>243</v>
      </c>
      <c r="D132" s="35" t="s">
        <v>247</v>
      </c>
      <c r="E132" s="35" t="s">
        <v>180</v>
      </c>
      <c r="F132" s="35" t="s">
        <v>168</v>
      </c>
      <c r="G132" s="40">
        <v>3644000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3644000</v>
      </c>
      <c r="V132" s="39">
        <f t="shared" si="1"/>
        <v>100</v>
      </c>
      <c r="W132" s="36">
        <v>0</v>
      </c>
      <c r="X132" s="37">
        <v>0</v>
      </c>
      <c r="Y132" s="36">
        <v>0</v>
      </c>
      <c r="Z132" s="37">
        <v>0</v>
      </c>
      <c r="AA132" s="36">
        <v>0</v>
      </c>
    </row>
    <row r="133" spans="1:27" ht="76.5">
      <c r="A133" s="34" t="s">
        <v>248</v>
      </c>
      <c r="B133" s="35" t="s">
        <v>15</v>
      </c>
      <c r="C133" s="35" t="s">
        <v>243</v>
      </c>
      <c r="D133" s="35" t="s">
        <v>249</v>
      </c>
      <c r="E133" s="35" t="s">
        <v>137</v>
      </c>
      <c r="F133" s="35" t="s">
        <v>137</v>
      </c>
      <c r="G133" s="40">
        <v>2500000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2500000</v>
      </c>
      <c r="U133" s="40">
        <v>2500000</v>
      </c>
      <c r="V133" s="39">
        <f aca="true" t="shared" si="2" ref="V133:V196">U133/G133*100</f>
        <v>100</v>
      </c>
      <c r="W133" s="36">
        <v>0</v>
      </c>
      <c r="X133" s="37">
        <v>1</v>
      </c>
      <c r="Y133" s="36">
        <v>0</v>
      </c>
      <c r="Z133" s="37">
        <v>0</v>
      </c>
      <c r="AA133" s="36">
        <v>0</v>
      </c>
    </row>
    <row r="134" spans="1:27" ht="51">
      <c r="A134" s="34" t="s">
        <v>238</v>
      </c>
      <c r="B134" s="35" t="s">
        <v>15</v>
      </c>
      <c r="C134" s="35" t="s">
        <v>243</v>
      </c>
      <c r="D134" s="35" t="s">
        <v>249</v>
      </c>
      <c r="E134" s="35" t="s">
        <v>239</v>
      </c>
      <c r="F134" s="35" t="s">
        <v>137</v>
      </c>
      <c r="G134" s="40">
        <v>2500000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2500000</v>
      </c>
      <c r="U134" s="40">
        <v>2500000</v>
      </c>
      <c r="V134" s="39">
        <f t="shared" si="2"/>
        <v>100</v>
      </c>
      <c r="W134" s="36">
        <v>0</v>
      </c>
      <c r="X134" s="37">
        <v>1</v>
      </c>
      <c r="Y134" s="36">
        <v>0</v>
      </c>
      <c r="Z134" s="37">
        <v>0</v>
      </c>
      <c r="AA134" s="36">
        <v>0</v>
      </c>
    </row>
    <row r="135" spans="1:27" ht="15.75">
      <c r="A135" s="34" t="s">
        <v>148</v>
      </c>
      <c r="B135" s="35" t="s">
        <v>15</v>
      </c>
      <c r="C135" s="35" t="s">
        <v>243</v>
      </c>
      <c r="D135" s="35" t="s">
        <v>249</v>
      </c>
      <c r="E135" s="35" t="s">
        <v>239</v>
      </c>
      <c r="F135" s="35" t="s">
        <v>137</v>
      </c>
      <c r="G135" s="40">
        <v>2500000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2500000</v>
      </c>
      <c r="U135" s="40">
        <v>2500000</v>
      </c>
      <c r="V135" s="39">
        <f t="shared" si="2"/>
        <v>100</v>
      </c>
      <c r="W135" s="36">
        <v>0</v>
      </c>
      <c r="X135" s="37">
        <v>1</v>
      </c>
      <c r="Y135" s="36">
        <v>0</v>
      </c>
      <c r="Z135" s="37">
        <v>0</v>
      </c>
      <c r="AA135" s="36">
        <v>0</v>
      </c>
    </row>
    <row r="136" spans="1:27" ht="38.25">
      <c r="A136" s="34" t="s">
        <v>240</v>
      </c>
      <c r="B136" s="35" t="s">
        <v>15</v>
      </c>
      <c r="C136" s="35" t="s">
        <v>243</v>
      </c>
      <c r="D136" s="35" t="s">
        <v>249</v>
      </c>
      <c r="E136" s="35" t="s">
        <v>239</v>
      </c>
      <c r="F136" s="35" t="s">
        <v>241</v>
      </c>
      <c r="G136" s="40">
        <v>2500000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2500000</v>
      </c>
      <c r="U136" s="40">
        <v>2500000</v>
      </c>
      <c r="V136" s="39">
        <f t="shared" si="2"/>
        <v>100</v>
      </c>
      <c r="W136" s="36">
        <v>0</v>
      </c>
      <c r="X136" s="37">
        <v>1</v>
      </c>
      <c r="Y136" s="36">
        <v>0</v>
      </c>
      <c r="Z136" s="37">
        <v>0</v>
      </c>
      <c r="AA136" s="36">
        <v>0</v>
      </c>
    </row>
    <row r="137" spans="1:27" ht="76.5">
      <c r="A137" s="34" t="s">
        <v>250</v>
      </c>
      <c r="B137" s="35" t="s">
        <v>15</v>
      </c>
      <c r="C137" s="35" t="s">
        <v>243</v>
      </c>
      <c r="D137" s="35" t="s">
        <v>251</v>
      </c>
      <c r="E137" s="35" t="s">
        <v>137</v>
      </c>
      <c r="F137" s="35" t="s">
        <v>137</v>
      </c>
      <c r="G137" s="40">
        <v>300000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233553</v>
      </c>
      <c r="U137" s="40">
        <v>300000</v>
      </c>
      <c r="V137" s="39">
        <f t="shared" si="2"/>
        <v>100</v>
      </c>
      <c r="W137" s="36">
        <v>0</v>
      </c>
      <c r="X137" s="37">
        <v>0.77851</v>
      </c>
      <c r="Y137" s="36">
        <v>0</v>
      </c>
      <c r="Z137" s="37">
        <v>0</v>
      </c>
      <c r="AA137" s="36">
        <v>0</v>
      </c>
    </row>
    <row r="138" spans="1:27" ht="51">
      <c r="A138" s="34" t="s">
        <v>238</v>
      </c>
      <c r="B138" s="35" t="s">
        <v>15</v>
      </c>
      <c r="C138" s="35" t="s">
        <v>243</v>
      </c>
      <c r="D138" s="35" t="s">
        <v>251</v>
      </c>
      <c r="E138" s="35" t="s">
        <v>239</v>
      </c>
      <c r="F138" s="35" t="s">
        <v>137</v>
      </c>
      <c r="G138" s="40">
        <v>300000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233553</v>
      </c>
      <c r="U138" s="40">
        <v>300000</v>
      </c>
      <c r="V138" s="39">
        <f t="shared" si="2"/>
        <v>100</v>
      </c>
      <c r="W138" s="36">
        <v>0</v>
      </c>
      <c r="X138" s="37">
        <v>0.77851</v>
      </c>
      <c r="Y138" s="36">
        <v>0</v>
      </c>
      <c r="Z138" s="37">
        <v>0</v>
      </c>
      <c r="AA138" s="36">
        <v>0</v>
      </c>
    </row>
    <row r="139" spans="1:27" ht="15.75">
      <c r="A139" s="34" t="s">
        <v>148</v>
      </c>
      <c r="B139" s="35" t="s">
        <v>15</v>
      </c>
      <c r="C139" s="35" t="s">
        <v>243</v>
      </c>
      <c r="D139" s="35" t="s">
        <v>251</v>
      </c>
      <c r="E139" s="35" t="s">
        <v>239</v>
      </c>
      <c r="F139" s="35" t="s">
        <v>137</v>
      </c>
      <c r="G139" s="40">
        <v>300000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233553</v>
      </c>
      <c r="U139" s="40">
        <v>300000</v>
      </c>
      <c r="V139" s="39">
        <f t="shared" si="2"/>
        <v>100</v>
      </c>
      <c r="W139" s="36">
        <v>0</v>
      </c>
      <c r="X139" s="37">
        <v>0.77851</v>
      </c>
      <c r="Y139" s="36">
        <v>0</v>
      </c>
      <c r="Z139" s="37">
        <v>0</v>
      </c>
      <c r="AA139" s="36">
        <v>0</v>
      </c>
    </row>
    <row r="140" spans="1:27" ht="38.25">
      <c r="A140" s="34" t="s">
        <v>240</v>
      </c>
      <c r="B140" s="35" t="s">
        <v>15</v>
      </c>
      <c r="C140" s="35" t="s">
        <v>243</v>
      </c>
      <c r="D140" s="35" t="s">
        <v>251</v>
      </c>
      <c r="E140" s="35" t="s">
        <v>239</v>
      </c>
      <c r="F140" s="35" t="s">
        <v>241</v>
      </c>
      <c r="G140" s="40">
        <v>300000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233553</v>
      </c>
      <c r="U140" s="40">
        <v>300000</v>
      </c>
      <c r="V140" s="39">
        <f t="shared" si="2"/>
        <v>100</v>
      </c>
      <c r="W140" s="36">
        <v>0</v>
      </c>
      <c r="X140" s="37">
        <v>0.77851</v>
      </c>
      <c r="Y140" s="36">
        <v>0</v>
      </c>
      <c r="Z140" s="37">
        <v>0</v>
      </c>
      <c r="AA140" s="36">
        <v>0</v>
      </c>
    </row>
    <row r="141" spans="1:27" ht="63.75">
      <c r="A141" s="34" t="s">
        <v>252</v>
      </c>
      <c r="B141" s="35" t="s">
        <v>15</v>
      </c>
      <c r="C141" s="35" t="s">
        <v>243</v>
      </c>
      <c r="D141" s="35" t="s">
        <v>253</v>
      </c>
      <c r="E141" s="35" t="s">
        <v>137</v>
      </c>
      <c r="F141" s="35" t="s">
        <v>137</v>
      </c>
      <c r="G141" s="40">
        <v>2558787.81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2558787.81</v>
      </c>
      <c r="U141" s="40">
        <v>2558787.81</v>
      </c>
      <c r="V141" s="39">
        <f t="shared" si="2"/>
        <v>100</v>
      </c>
      <c r="W141" s="36">
        <v>0</v>
      </c>
      <c r="X141" s="37">
        <v>1</v>
      </c>
      <c r="Y141" s="36">
        <v>0</v>
      </c>
      <c r="Z141" s="37">
        <v>0</v>
      </c>
      <c r="AA141" s="36">
        <v>0</v>
      </c>
    </row>
    <row r="142" spans="1:27" ht="51">
      <c r="A142" s="34" t="s">
        <v>238</v>
      </c>
      <c r="B142" s="35" t="s">
        <v>15</v>
      </c>
      <c r="C142" s="35" t="s">
        <v>243</v>
      </c>
      <c r="D142" s="35" t="s">
        <v>253</v>
      </c>
      <c r="E142" s="35" t="s">
        <v>239</v>
      </c>
      <c r="F142" s="35" t="s">
        <v>137</v>
      </c>
      <c r="G142" s="40">
        <v>2558787.81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2558787.81</v>
      </c>
      <c r="U142" s="40">
        <v>2558787.81</v>
      </c>
      <c r="V142" s="39">
        <f t="shared" si="2"/>
        <v>100</v>
      </c>
      <c r="W142" s="36">
        <v>0</v>
      </c>
      <c r="X142" s="37">
        <v>1</v>
      </c>
      <c r="Y142" s="36">
        <v>0</v>
      </c>
      <c r="Z142" s="37">
        <v>0</v>
      </c>
      <c r="AA142" s="36">
        <v>0</v>
      </c>
    </row>
    <row r="143" spans="1:27" ht="15.75">
      <c r="A143" s="34" t="s">
        <v>148</v>
      </c>
      <c r="B143" s="35" t="s">
        <v>15</v>
      </c>
      <c r="C143" s="35" t="s">
        <v>243</v>
      </c>
      <c r="D143" s="35" t="s">
        <v>253</v>
      </c>
      <c r="E143" s="35" t="s">
        <v>239</v>
      </c>
      <c r="F143" s="35" t="s">
        <v>137</v>
      </c>
      <c r="G143" s="40">
        <v>2500000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2500000</v>
      </c>
      <c r="U143" s="40">
        <v>2500000</v>
      </c>
      <c r="V143" s="39">
        <f t="shared" si="2"/>
        <v>100</v>
      </c>
      <c r="W143" s="36">
        <v>0</v>
      </c>
      <c r="X143" s="37">
        <v>1</v>
      </c>
      <c r="Y143" s="36">
        <v>0</v>
      </c>
      <c r="Z143" s="37">
        <v>0</v>
      </c>
      <c r="AA143" s="36">
        <v>0</v>
      </c>
    </row>
    <row r="144" spans="1:27" ht="38.25">
      <c r="A144" s="34" t="s">
        <v>240</v>
      </c>
      <c r="B144" s="35" t="s">
        <v>15</v>
      </c>
      <c r="C144" s="35" t="s">
        <v>243</v>
      </c>
      <c r="D144" s="35" t="s">
        <v>253</v>
      </c>
      <c r="E144" s="35" t="s">
        <v>239</v>
      </c>
      <c r="F144" s="35" t="s">
        <v>241</v>
      </c>
      <c r="G144" s="40">
        <v>2500000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2500000</v>
      </c>
      <c r="U144" s="40">
        <v>2500000</v>
      </c>
      <c r="V144" s="39">
        <f t="shared" si="2"/>
        <v>100</v>
      </c>
      <c r="W144" s="36">
        <v>0</v>
      </c>
      <c r="X144" s="37">
        <v>1</v>
      </c>
      <c r="Y144" s="36">
        <v>0</v>
      </c>
      <c r="Z144" s="37">
        <v>0</v>
      </c>
      <c r="AA144" s="36">
        <v>0</v>
      </c>
    </row>
    <row r="145" spans="1:27" ht="15.75">
      <c r="A145" s="34" t="s">
        <v>189</v>
      </c>
      <c r="B145" s="35" t="s">
        <v>15</v>
      </c>
      <c r="C145" s="35" t="s">
        <v>243</v>
      </c>
      <c r="D145" s="35" t="s">
        <v>253</v>
      </c>
      <c r="E145" s="35" t="s">
        <v>239</v>
      </c>
      <c r="F145" s="35" t="s">
        <v>137</v>
      </c>
      <c r="G145" s="40">
        <v>58787.81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58787.81</v>
      </c>
      <c r="U145" s="40">
        <v>58787.81</v>
      </c>
      <c r="V145" s="39">
        <f t="shared" si="2"/>
        <v>100</v>
      </c>
      <c r="W145" s="36">
        <v>0</v>
      </c>
      <c r="X145" s="37">
        <v>1</v>
      </c>
      <c r="Y145" s="36">
        <v>0</v>
      </c>
      <c r="Z145" s="37">
        <v>0</v>
      </c>
      <c r="AA145" s="36">
        <v>0</v>
      </c>
    </row>
    <row r="146" spans="1:27" ht="38.25">
      <c r="A146" s="34" t="s">
        <v>240</v>
      </c>
      <c r="B146" s="35" t="s">
        <v>15</v>
      </c>
      <c r="C146" s="35" t="s">
        <v>243</v>
      </c>
      <c r="D146" s="35" t="s">
        <v>253</v>
      </c>
      <c r="E146" s="35" t="s">
        <v>239</v>
      </c>
      <c r="F146" s="35" t="s">
        <v>241</v>
      </c>
      <c r="G146" s="40">
        <v>58787.81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58787.81</v>
      </c>
      <c r="U146" s="40">
        <v>58787.81</v>
      </c>
      <c r="V146" s="39">
        <f t="shared" si="2"/>
        <v>100</v>
      </c>
      <c r="W146" s="36">
        <v>0</v>
      </c>
      <c r="X146" s="37">
        <v>1</v>
      </c>
      <c r="Y146" s="36">
        <v>0</v>
      </c>
      <c r="Z146" s="37">
        <v>0</v>
      </c>
      <c r="AA146" s="36">
        <v>0</v>
      </c>
    </row>
    <row r="147" spans="1:27" ht="63.75">
      <c r="A147" s="34" t="s">
        <v>236</v>
      </c>
      <c r="B147" s="35" t="s">
        <v>15</v>
      </c>
      <c r="C147" s="35" t="s">
        <v>243</v>
      </c>
      <c r="D147" s="35" t="s">
        <v>237</v>
      </c>
      <c r="E147" s="35" t="s">
        <v>137</v>
      </c>
      <c r="F147" s="35" t="s">
        <v>137</v>
      </c>
      <c r="G147" s="40">
        <v>2283440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1483440</v>
      </c>
      <c r="U147" s="40">
        <v>2283440</v>
      </c>
      <c r="V147" s="39">
        <f t="shared" si="2"/>
        <v>100</v>
      </c>
      <c r="W147" s="36">
        <v>0</v>
      </c>
      <c r="X147" s="37">
        <v>0.64965140314613</v>
      </c>
      <c r="Y147" s="36">
        <v>0</v>
      </c>
      <c r="Z147" s="37">
        <v>0</v>
      </c>
      <c r="AA147" s="36">
        <v>0</v>
      </c>
    </row>
    <row r="148" spans="1:27" ht="51">
      <c r="A148" s="34" t="s">
        <v>238</v>
      </c>
      <c r="B148" s="35" t="s">
        <v>15</v>
      </c>
      <c r="C148" s="35" t="s">
        <v>243</v>
      </c>
      <c r="D148" s="35" t="s">
        <v>237</v>
      </c>
      <c r="E148" s="35" t="s">
        <v>239</v>
      </c>
      <c r="F148" s="35" t="s">
        <v>137</v>
      </c>
      <c r="G148" s="40">
        <v>2283440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1483440</v>
      </c>
      <c r="U148" s="40">
        <v>2283440</v>
      </c>
      <c r="V148" s="39">
        <f t="shared" si="2"/>
        <v>100</v>
      </c>
      <c r="W148" s="36">
        <v>0</v>
      </c>
      <c r="X148" s="37">
        <v>0.64965140314613</v>
      </c>
      <c r="Y148" s="36">
        <v>0</v>
      </c>
      <c r="Z148" s="37">
        <v>0</v>
      </c>
      <c r="AA148" s="36">
        <v>0</v>
      </c>
    </row>
    <row r="149" spans="1:27" ht="15.75">
      <c r="A149" s="34" t="s">
        <v>148</v>
      </c>
      <c r="B149" s="35" t="s">
        <v>15</v>
      </c>
      <c r="C149" s="35" t="s">
        <v>243</v>
      </c>
      <c r="D149" s="35" t="s">
        <v>237</v>
      </c>
      <c r="E149" s="35" t="s">
        <v>239</v>
      </c>
      <c r="F149" s="35" t="s">
        <v>137</v>
      </c>
      <c r="G149" s="40">
        <v>2283440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1483440</v>
      </c>
      <c r="U149" s="40">
        <v>2283440</v>
      </c>
      <c r="V149" s="39">
        <f t="shared" si="2"/>
        <v>100</v>
      </c>
      <c r="W149" s="36">
        <v>0</v>
      </c>
      <c r="X149" s="37">
        <v>0.64965140314613</v>
      </c>
      <c r="Y149" s="36">
        <v>0</v>
      </c>
      <c r="Z149" s="37">
        <v>0</v>
      </c>
      <c r="AA149" s="36">
        <v>0</v>
      </c>
    </row>
    <row r="150" spans="1:27" ht="38.25">
      <c r="A150" s="34" t="s">
        <v>240</v>
      </c>
      <c r="B150" s="35" t="s">
        <v>15</v>
      </c>
      <c r="C150" s="35" t="s">
        <v>243</v>
      </c>
      <c r="D150" s="35" t="s">
        <v>237</v>
      </c>
      <c r="E150" s="35" t="s">
        <v>239</v>
      </c>
      <c r="F150" s="35" t="s">
        <v>241</v>
      </c>
      <c r="G150" s="40">
        <v>2283440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1483440</v>
      </c>
      <c r="U150" s="40">
        <v>2283440</v>
      </c>
      <c r="V150" s="39">
        <f t="shared" si="2"/>
        <v>100</v>
      </c>
      <c r="W150" s="36">
        <v>0</v>
      </c>
      <c r="X150" s="37">
        <v>0.64965140314613</v>
      </c>
      <c r="Y150" s="36">
        <v>0</v>
      </c>
      <c r="Z150" s="37">
        <v>0</v>
      </c>
      <c r="AA150" s="36">
        <v>0</v>
      </c>
    </row>
    <row r="151" spans="1:27" ht="38.25">
      <c r="A151" s="34" t="s">
        <v>254</v>
      </c>
      <c r="B151" s="35" t="s">
        <v>15</v>
      </c>
      <c r="C151" s="35" t="s">
        <v>243</v>
      </c>
      <c r="D151" s="35" t="s">
        <v>255</v>
      </c>
      <c r="E151" s="35" t="s">
        <v>137</v>
      </c>
      <c r="F151" s="35" t="s">
        <v>137</v>
      </c>
      <c r="G151" s="40">
        <v>178000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178000</v>
      </c>
      <c r="V151" s="39">
        <f t="shared" si="2"/>
        <v>100</v>
      </c>
      <c r="W151" s="36">
        <v>0</v>
      </c>
      <c r="X151" s="37">
        <v>0</v>
      </c>
      <c r="Y151" s="36">
        <v>0</v>
      </c>
      <c r="Z151" s="37">
        <v>0</v>
      </c>
      <c r="AA151" s="36">
        <v>0</v>
      </c>
    </row>
    <row r="152" spans="1:27" ht="15.75">
      <c r="A152" s="34" t="s">
        <v>179</v>
      </c>
      <c r="B152" s="35" t="s">
        <v>15</v>
      </c>
      <c r="C152" s="35" t="s">
        <v>243</v>
      </c>
      <c r="D152" s="35" t="s">
        <v>255</v>
      </c>
      <c r="E152" s="35" t="s">
        <v>180</v>
      </c>
      <c r="F152" s="35" t="s">
        <v>137</v>
      </c>
      <c r="G152" s="40">
        <v>178000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178000</v>
      </c>
      <c r="V152" s="39">
        <f t="shared" si="2"/>
        <v>100</v>
      </c>
      <c r="W152" s="36">
        <v>0</v>
      </c>
      <c r="X152" s="37">
        <v>0</v>
      </c>
      <c r="Y152" s="36">
        <v>0</v>
      </c>
      <c r="Z152" s="37">
        <v>0</v>
      </c>
      <c r="AA152" s="36">
        <v>0</v>
      </c>
    </row>
    <row r="153" spans="1:27" ht="15.75">
      <c r="A153" s="34" t="s">
        <v>148</v>
      </c>
      <c r="B153" s="35" t="s">
        <v>15</v>
      </c>
      <c r="C153" s="35" t="s">
        <v>243</v>
      </c>
      <c r="D153" s="35" t="s">
        <v>255</v>
      </c>
      <c r="E153" s="35" t="s">
        <v>180</v>
      </c>
      <c r="F153" s="35" t="s">
        <v>137</v>
      </c>
      <c r="G153" s="40">
        <v>178000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178000</v>
      </c>
      <c r="V153" s="39">
        <f t="shared" si="2"/>
        <v>100</v>
      </c>
      <c r="W153" s="36">
        <v>0</v>
      </c>
      <c r="X153" s="37">
        <v>0</v>
      </c>
      <c r="Y153" s="36">
        <v>0</v>
      </c>
      <c r="Z153" s="37">
        <v>0</v>
      </c>
      <c r="AA153" s="36">
        <v>0</v>
      </c>
    </row>
    <row r="154" spans="1:27" ht="25.5">
      <c r="A154" s="34" t="s">
        <v>167</v>
      </c>
      <c r="B154" s="35" t="s">
        <v>15</v>
      </c>
      <c r="C154" s="35" t="s">
        <v>243</v>
      </c>
      <c r="D154" s="35" t="s">
        <v>255</v>
      </c>
      <c r="E154" s="35" t="s">
        <v>180</v>
      </c>
      <c r="F154" s="35" t="s">
        <v>168</v>
      </c>
      <c r="G154" s="40">
        <v>178000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178000</v>
      </c>
      <c r="V154" s="39">
        <f t="shared" si="2"/>
        <v>100</v>
      </c>
      <c r="W154" s="36">
        <v>0</v>
      </c>
      <c r="X154" s="37">
        <v>0</v>
      </c>
      <c r="Y154" s="36">
        <v>0</v>
      </c>
      <c r="Z154" s="37">
        <v>0</v>
      </c>
      <c r="AA154" s="36">
        <v>0</v>
      </c>
    </row>
    <row r="155" spans="1:27" ht="15.75">
      <c r="A155" s="34" t="s">
        <v>256</v>
      </c>
      <c r="B155" s="35" t="s">
        <v>15</v>
      </c>
      <c r="C155" s="35" t="s">
        <v>257</v>
      </c>
      <c r="D155" s="35" t="s">
        <v>138</v>
      </c>
      <c r="E155" s="35" t="s">
        <v>137</v>
      </c>
      <c r="F155" s="35" t="s">
        <v>137</v>
      </c>
      <c r="G155" s="40">
        <v>20911671.95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9721489.46</v>
      </c>
      <c r="U155" s="40">
        <f>U156+U160+U164+U170+U175+U179</f>
        <v>20911671.95</v>
      </c>
      <c r="V155" s="39">
        <f t="shared" si="2"/>
        <v>100</v>
      </c>
      <c r="W155" s="36">
        <v>0</v>
      </c>
      <c r="X155" s="37">
        <v>0.46488341454687</v>
      </c>
      <c r="Y155" s="36">
        <v>0</v>
      </c>
      <c r="Z155" s="37">
        <v>0</v>
      </c>
      <c r="AA155" s="36">
        <v>0</v>
      </c>
    </row>
    <row r="156" spans="1:27" ht="63.75">
      <c r="A156" s="34" t="s">
        <v>236</v>
      </c>
      <c r="B156" s="35" t="s">
        <v>15</v>
      </c>
      <c r="C156" s="35" t="s">
        <v>257</v>
      </c>
      <c r="D156" s="35" t="s">
        <v>237</v>
      </c>
      <c r="E156" s="35" t="s">
        <v>137</v>
      </c>
      <c r="F156" s="35" t="s">
        <v>137</v>
      </c>
      <c r="G156" s="40">
        <v>2000000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2000000</v>
      </c>
      <c r="U156" s="40">
        <v>2000000</v>
      </c>
      <c r="V156" s="39">
        <f t="shared" si="2"/>
        <v>100</v>
      </c>
      <c r="W156" s="36">
        <v>0</v>
      </c>
      <c r="X156" s="37">
        <v>1</v>
      </c>
      <c r="Y156" s="36">
        <v>0</v>
      </c>
      <c r="Z156" s="37">
        <v>0</v>
      </c>
      <c r="AA156" s="36">
        <v>0</v>
      </c>
    </row>
    <row r="157" spans="1:27" ht="51">
      <c r="A157" s="34" t="s">
        <v>238</v>
      </c>
      <c r="B157" s="35" t="s">
        <v>15</v>
      </c>
      <c r="C157" s="35" t="s">
        <v>257</v>
      </c>
      <c r="D157" s="35" t="s">
        <v>237</v>
      </c>
      <c r="E157" s="35" t="s">
        <v>239</v>
      </c>
      <c r="F157" s="35" t="s">
        <v>137</v>
      </c>
      <c r="G157" s="40">
        <v>2000000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2000000</v>
      </c>
      <c r="U157" s="40">
        <v>2000000</v>
      </c>
      <c r="V157" s="39">
        <f t="shared" si="2"/>
        <v>100</v>
      </c>
      <c r="W157" s="36">
        <v>0</v>
      </c>
      <c r="X157" s="37">
        <v>1</v>
      </c>
      <c r="Y157" s="36">
        <v>0</v>
      </c>
      <c r="Z157" s="37">
        <v>0</v>
      </c>
      <c r="AA157" s="36">
        <v>0</v>
      </c>
    </row>
    <row r="158" spans="1:27" ht="15.75">
      <c r="A158" s="34" t="s">
        <v>148</v>
      </c>
      <c r="B158" s="35" t="s">
        <v>15</v>
      </c>
      <c r="C158" s="35" t="s">
        <v>257</v>
      </c>
      <c r="D158" s="35" t="s">
        <v>237</v>
      </c>
      <c r="E158" s="35" t="s">
        <v>239</v>
      </c>
      <c r="F158" s="35" t="s">
        <v>137</v>
      </c>
      <c r="G158" s="40">
        <v>2000000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2000000</v>
      </c>
      <c r="U158" s="40">
        <v>2000000</v>
      </c>
      <c r="V158" s="39">
        <f t="shared" si="2"/>
        <v>100</v>
      </c>
      <c r="W158" s="36">
        <v>0</v>
      </c>
      <c r="X158" s="37">
        <v>1</v>
      </c>
      <c r="Y158" s="36">
        <v>0</v>
      </c>
      <c r="Z158" s="37">
        <v>0</v>
      </c>
      <c r="AA158" s="36">
        <v>0</v>
      </c>
    </row>
    <row r="159" spans="1:27" ht="38.25">
      <c r="A159" s="34" t="s">
        <v>240</v>
      </c>
      <c r="B159" s="35" t="s">
        <v>15</v>
      </c>
      <c r="C159" s="35" t="s">
        <v>257</v>
      </c>
      <c r="D159" s="35" t="s">
        <v>237</v>
      </c>
      <c r="E159" s="35" t="s">
        <v>239</v>
      </c>
      <c r="F159" s="35" t="s">
        <v>241</v>
      </c>
      <c r="G159" s="40">
        <v>2000000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2000000</v>
      </c>
      <c r="U159" s="40">
        <v>2000000</v>
      </c>
      <c r="V159" s="39">
        <f t="shared" si="2"/>
        <v>100</v>
      </c>
      <c r="W159" s="36">
        <v>0</v>
      </c>
      <c r="X159" s="37">
        <v>1</v>
      </c>
      <c r="Y159" s="36">
        <v>0</v>
      </c>
      <c r="Z159" s="37">
        <v>0</v>
      </c>
      <c r="AA159" s="36">
        <v>0</v>
      </c>
    </row>
    <row r="160" spans="1:27" ht="15.75">
      <c r="A160" s="34" t="s">
        <v>258</v>
      </c>
      <c r="B160" s="35" t="s">
        <v>15</v>
      </c>
      <c r="C160" s="35" t="s">
        <v>257</v>
      </c>
      <c r="D160" s="35" t="s">
        <v>259</v>
      </c>
      <c r="E160" s="35" t="s">
        <v>137</v>
      </c>
      <c r="F160" s="35" t="s">
        <v>137</v>
      </c>
      <c r="G160" s="40">
        <v>2245320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665044.58</v>
      </c>
      <c r="U160" s="40">
        <f>U161</f>
        <v>2245320</v>
      </c>
      <c r="V160" s="39">
        <f t="shared" si="2"/>
        <v>100</v>
      </c>
      <c r="W160" s="36">
        <v>0</v>
      </c>
      <c r="X160" s="37">
        <v>0.296191447098855</v>
      </c>
      <c r="Y160" s="36">
        <v>0</v>
      </c>
      <c r="Z160" s="37">
        <v>0</v>
      </c>
      <c r="AA160" s="36">
        <v>0</v>
      </c>
    </row>
    <row r="161" spans="1:27" ht="15.75">
      <c r="A161" s="34" t="s">
        <v>179</v>
      </c>
      <c r="B161" s="35" t="s">
        <v>15</v>
      </c>
      <c r="C161" s="35" t="s">
        <v>257</v>
      </c>
      <c r="D161" s="35" t="s">
        <v>259</v>
      </c>
      <c r="E161" s="35" t="s">
        <v>180</v>
      </c>
      <c r="F161" s="35" t="s">
        <v>137</v>
      </c>
      <c r="G161" s="40">
        <v>2245320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665044.58</v>
      </c>
      <c r="U161" s="40">
        <f>U162</f>
        <v>2245320</v>
      </c>
      <c r="V161" s="39">
        <f t="shared" si="2"/>
        <v>100</v>
      </c>
      <c r="W161" s="36">
        <v>0</v>
      </c>
      <c r="X161" s="37">
        <v>0.296191447098855</v>
      </c>
      <c r="Y161" s="36">
        <v>0</v>
      </c>
      <c r="Z161" s="37">
        <v>0</v>
      </c>
      <c r="AA161" s="36">
        <v>0</v>
      </c>
    </row>
    <row r="162" spans="1:27" ht="15.75">
      <c r="A162" s="34" t="s">
        <v>148</v>
      </c>
      <c r="B162" s="35" t="s">
        <v>15</v>
      </c>
      <c r="C162" s="35" t="s">
        <v>257</v>
      </c>
      <c r="D162" s="35" t="s">
        <v>259</v>
      </c>
      <c r="E162" s="35" t="s">
        <v>180</v>
      </c>
      <c r="F162" s="35" t="s">
        <v>137</v>
      </c>
      <c r="G162" s="40">
        <v>2245320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665044.58</v>
      </c>
      <c r="U162" s="40">
        <f>U163</f>
        <v>2245320</v>
      </c>
      <c r="V162" s="39">
        <f t="shared" si="2"/>
        <v>100</v>
      </c>
      <c r="W162" s="36">
        <v>0</v>
      </c>
      <c r="X162" s="37">
        <v>0.296191447098855</v>
      </c>
      <c r="Y162" s="36">
        <v>0</v>
      </c>
      <c r="Z162" s="37">
        <v>0</v>
      </c>
      <c r="AA162" s="36">
        <v>0</v>
      </c>
    </row>
    <row r="163" spans="1:27" ht="15.75">
      <c r="A163" s="34" t="s">
        <v>165</v>
      </c>
      <c r="B163" s="35" t="s">
        <v>15</v>
      </c>
      <c r="C163" s="35" t="s">
        <v>257</v>
      </c>
      <c r="D163" s="35" t="s">
        <v>259</v>
      </c>
      <c r="E163" s="35" t="s">
        <v>180</v>
      </c>
      <c r="F163" s="35" t="s">
        <v>166</v>
      </c>
      <c r="G163" s="40">
        <v>2245320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665044.58</v>
      </c>
      <c r="U163" s="40">
        <v>2245320</v>
      </c>
      <c r="V163" s="39">
        <f t="shared" si="2"/>
        <v>100</v>
      </c>
      <c r="W163" s="36">
        <v>0</v>
      </c>
      <c r="X163" s="37">
        <v>0.296191447098855</v>
      </c>
      <c r="Y163" s="36">
        <v>0</v>
      </c>
      <c r="Z163" s="37">
        <v>0</v>
      </c>
      <c r="AA163" s="36">
        <v>0</v>
      </c>
    </row>
    <row r="164" spans="1:27" ht="51">
      <c r="A164" s="34" t="s">
        <v>260</v>
      </c>
      <c r="B164" s="35" t="s">
        <v>15</v>
      </c>
      <c r="C164" s="35" t="s">
        <v>257</v>
      </c>
      <c r="D164" s="35" t="s">
        <v>261</v>
      </c>
      <c r="E164" s="35" t="s">
        <v>137</v>
      </c>
      <c r="F164" s="35" t="s">
        <v>137</v>
      </c>
      <c r="G164" s="40">
        <v>7288749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3097506.47</v>
      </c>
      <c r="U164" s="40">
        <v>7288749</v>
      </c>
      <c r="V164" s="39">
        <f t="shared" si="2"/>
        <v>100</v>
      </c>
      <c r="W164" s="36">
        <v>0</v>
      </c>
      <c r="X164" s="37">
        <v>0.424970933969602</v>
      </c>
      <c r="Y164" s="36">
        <v>0</v>
      </c>
      <c r="Z164" s="37">
        <v>0</v>
      </c>
      <c r="AA164" s="36">
        <v>0</v>
      </c>
    </row>
    <row r="165" spans="1:27" ht="15.75">
      <c r="A165" s="34" t="s">
        <v>179</v>
      </c>
      <c r="B165" s="35" t="s">
        <v>15</v>
      </c>
      <c r="C165" s="35" t="s">
        <v>257</v>
      </c>
      <c r="D165" s="35" t="s">
        <v>261</v>
      </c>
      <c r="E165" s="35" t="s">
        <v>180</v>
      </c>
      <c r="F165" s="35" t="s">
        <v>137</v>
      </c>
      <c r="G165" s="40">
        <v>7288749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3097506.47</v>
      </c>
      <c r="U165" s="40">
        <v>7288749</v>
      </c>
      <c r="V165" s="39">
        <f t="shared" si="2"/>
        <v>100</v>
      </c>
      <c r="W165" s="36">
        <v>0</v>
      </c>
      <c r="X165" s="37">
        <v>0.424970933969602</v>
      </c>
      <c r="Y165" s="36">
        <v>0</v>
      </c>
      <c r="Z165" s="37">
        <v>0</v>
      </c>
      <c r="AA165" s="36">
        <v>0</v>
      </c>
    </row>
    <row r="166" spans="1:27" ht="15.75">
      <c r="A166" s="34" t="s">
        <v>148</v>
      </c>
      <c r="B166" s="35" t="s">
        <v>15</v>
      </c>
      <c r="C166" s="35" t="s">
        <v>257</v>
      </c>
      <c r="D166" s="35" t="s">
        <v>261</v>
      </c>
      <c r="E166" s="35" t="s">
        <v>180</v>
      </c>
      <c r="F166" s="35" t="s">
        <v>137</v>
      </c>
      <c r="G166" s="40">
        <v>7288749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3097506.47</v>
      </c>
      <c r="U166" s="40">
        <v>7288749</v>
      </c>
      <c r="V166" s="39">
        <f t="shared" si="2"/>
        <v>100</v>
      </c>
      <c r="W166" s="36">
        <v>0</v>
      </c>
      <c r="X166" s="37">
        <v>0.424970933969602</v>
      </c>
      <c r="Y166" s="36">
        <v>0</v>
      </c>
      <c r="Z166" s="37">
        <v>0</v>
      </c>
      <c r="AA166" s="36">
        <v>0</v>
      </c>
    </row>
    <row r="167" spans="1:27" ht="15.75">
      <c r="A167" s="34" t="s">
        <v>163</v>
      </c>
      <c r="B167" s="35" t="s">
        <v>15</v>
      </c>
      <c r="C167" s="35" t="s">
        <v>257</v>
      </c>
      <c r="D167" s="35" t="s">
        <v>261</v>
      </c>
      <c r="E167" s="35" t="s">
        <v>180</v>
      </c>
      <c r="F167" s="35" t="s">
        <v>164</v>
      </c>
      <c r="G167" s="40">
        <v>704986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235508.52</v>
      </c>
      <c r="U167" s="40">
        <v>704986</v>
      </c>
      <c r="V167" s="39">
        <f t="shared" si="2"/>
        <v>100</v>
      </c>
      <c r="W167" s="36">
        <v>0</v>
      </c>
      <c r="X167" s="37">
        <v>0.334061272138738</v>
      </c>
      <c r="Y167" s="36">
        <v>0</v>
      </c>
      <c r="Z167" s="37">
        <v>0</v>
      </c>
      <c r="AA167" s="36">
        <v>0</v>
      </c>
    </row>
    <row r="168" spans="1:27" ht="25.5">
      <c r="A168" s="34" t="s">
        <v>167</v>
      </c>
      <c r="B168" s="35" t="s">
        <v>15</v>
      </c>
      <c r="C168" s="35" t="s">
        <v>257</v>
      </c>
      <c r="D168" s="35" t="s">
        <v>261</v>
      </c>
      <c r="E168" s="35" t="s">
        <v>180</v>
      </c>
      <c r="F168" s="35" t="s">
        <v>168</v>
      </c>
      <c r="G168" s="40">
        <v>6582064.86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2860299.81</v>
      </c>
      <c r="U168" s="40">
        <v>6582064.86</v>
      </c>
      <c r="V168" s="39">
        <f t="shared" si="2"/>
        <v>100</v>
      </c>
      <c r="W168" s="36">
        <v>0</v>
      </c>
      <c r="X168" s="37">
        <v>0.4345596512399</v>
      </c>
      <c r="Y168" s="36">
        <v>0</v>
      </c>
      <c r="Z168" s="37">
        <v>0</v>
      </c>
      <c r="AA168" s="36">
        <v>0</v>
      </c>
    </row>
    <row r="169" spans="1:27" ht="25.5">
      <c r="A169" s="34" t="s">
        <v>151</v>
      </c>
      <c r="B169" s="35" t="s">
        <v>15</v>
      </c>
      <c r="C169" s="35" t="s">
        <v>257</v>
      </c>
      <c r="D169" s="35" t="s">
        <v>261</v>
      </c>
      <c r="E169" s="35" t="s">
        <v>180</v>
      </c>
      <c r="F169" s="35" t="s">
        <v>152</v>
      </c>
      <c r="G169" s="40">
        <v>1698.14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1698.14</v>
      </c>
      <c r="U169" s="40">
        <v>1698.14</v>
      </c>
      <c r="V169" s="39">
        <f t="shared" si="2"/>
        <v>100</v>
      </c>
      <c r="W169" s="36">
        <v>0</v>
      </c>
      <c r="X169" s="37">
        <v>1</v>
      </c>
      <c r="Y169" s="36">
        <v>0</v>
      </c>
      <c r="Z169" s="37">
        <v>0</v>
      </c>
      <c r="AA169" s="36">
        <v>0</v>
      </c>
    </row>
    <row r="170" spans="1:27" ht="15.75">
      <c r="A170" s="34" t="s">
        <v>262</v>
      </c>
      <c r="B170" s="35" t="s">
        <v>15</v>
      </c>
      <c r="C170" s="35" t="s">
        <v>257</v>
      </c>
      <c r="D170" s="35" t="s">
        <v>263</v>
      </c>
      <c r="E170" s="35" t="s">
        <v>137</v>
      </c>
      <c r="F170" s="35" t="s">
        <v>137</v>
      </c>
      <c r="G170" s="40">
        <v>895904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670241</v>
      </c>
      <c r="U170" s="40">
        <f>U171</f>
        <v>895904</v>
      </c>
      <c r="V170" s="39">
        <f t="shared" si="2"/>
        <v>100</v>
      </c>
      <c r="W170" s="36">
        <v>0</v>
      </c>
      <c r="X170" s="37">
        <v>0.748116985748473</v>
      </c>
      <c r="Y170" s="36">
        <v>0</v>
      </c>
      <c r="Z170" s="37">
        <v>0</v>
      </c>
      <c r="AA170" s="36">
        <v>0</v>
      </c>
    </row>
    <row r="171" spans="1:27" ht="15.75">
      <c r="A171" s="34" t="s">
        <v>179</v>
      </c>
      <c r="B171" s="35" t="s">
        <v>15</v>
      </c>
      <c r="C171" s="35" t="s">
        <v>257</v>
      </c>
      <c r="D171" s="35" t="s">
        <v>263</v>
      </c>
      <c r="E171" s="35" t="s">
        <v>180</v>
      </c>
      <c r="F171" s="35" t="s">
        <v>137</v>
      </c>
      <c r="G171" s="40">
        <v>895904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670241</v>
      </c>
      <c r="U171" s="40">
        <f>U172</f>
        <v>895904</v>
      </c>
      <c r="V171" s="39">
        <f t="shared" si="2"/>
        <v>100</v>
      </c>
      <c r="W171" s="36">
        <v>0</v>
      </c>
      <c r="X171" s="37">
        <v>0.748116985748473</v>
      </c>
      <c r="Y171" s="36">
        <v>0</v>
      </c>
      <c r="Z171" s="37">
        <v>0</v>
      </c>
      <c r="AA171" s="36">
        <v>0</v>
      </c>
    </row>
    <row r="172" spans="1:27" ht="15.75">
      <c r="A172" s="34" t="s">
        <v>148</v>
      </c>
      <c r="B172" s="35" t="s">
        <v>15</v>
      </c>
      <c r="C172" s="35" t="s">
        <v>257</v>
      </c>
      <c r="D172" s="35" t="s">
        <v>263</v>
      </c>
      <c r="E172" s="35" t="s">
        <v>180</v>
      </c>
      <c r="F172" s="35" t="s">
        <v>137</v>
      </c>
      <c r="G172" s="40">
        <v>895904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670241</v>
      </c>
      <c r="U172" s="40">
        <v>895904</v>
      </c>
      <c r="V172" s="39">
        <f t="shared" si="2"/>
        <v>100</v>
      </c>
      <c r="W172" s="36">
        <v>0</v>
      </c>
      <c r="X172" s="37">
        <v>0.748116985748473</v>
      </c>
      <c r="Y172" s="36">
        <v>0</v>
      </c>
      <c r="Z172" s="37">
        <v>0</v>
      </c>
      <c r="AA172" s="36">
        <v>0</v>
      </c>
    </row>
    <row r="173" spans="1:27" ht="25.5">
      <c r="A173" s="34" t="s">
        <v>167</v>
      </c>
      <c r="B173" s="35" t="s">
        <v>15</v>
      </c>
      <c r="C173" s="35" t="s">
        <v>257</v>
      </c>
      <c r="D173" s="35" t="s">
        <v>263</v>
      </c>
      <c r="E173" s="35" t="s">
        <v>180</v>
      </c>
      <c r="F173" s="35" t="s">
        <v>168</v>
      </c>
      <c r="G173" s="40">
        <v>635904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440241</v>
      </c>
      <c r="U173" s="40">
        <v>635904</v>
      </c>
      <c r="V173" s="39">
        <f t="shared" si="2"/>
        <v>100</v>
      </c>
      <c r="W173" s="36">
        <v>0</v>
      </c>
      <c r="X173" s="37">
        <v>0.692307329408212</v>
      </c>
      <c r="Y173" s="36">
        <v>0</v>
      </c>
      <c r="Z173" s="37">
        <v>0</v>
      </c>
      <c r="AA173" s="36">
        <v>0</v>
      </c>
    </row>
    <row r="174" spans="1:27" ht="25.5">
      <c r="A174" s="34" t="s">
        <v>151</v>
      </c>
      <c r="B174" s="35" t="s">
        <v>15</v>
      </c>
      <c r="C174" s="35" t="s">
        <v>257</v>
      </c>
      <c r="D174" s="35" t="s">
        <v>263</v>
      </c>
      <c r="E174" s="35" t="s">
        <v>180</v>
      </c>
      <c r="F174" s="35" t="s">
        <v>152</v>
      </c>
      <c r="G174" s="40">
        <v>260000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230000</v>
      </c>
      <c r="U174" s="40">
        <v>230000</v>
      </c>
      <c r="V174" s="39">
        <f t="shared" si="2"/>
        <v>88.46153846153845</v>
      </c>
      <c r="W174" s="36">
        <v>0</v>
      </c>
      <c r="X174" s="37">
        <v>0.884615384615385</v>
      </c>
      <c r="Y174" s="36">
        <v>0</v>
      </c>
      <c r="Z174" s="37">
        <v>0</v>
      </c>
      <c r="AA174" s="36">
        <v>0</v>
      </c>
    </row>
    <row r="175" spans="1:27" ht="25.5">
      <c r="A175" s="34" t="s">
        <v>264</v>
      </c>
      <c r="B175" s="35" t="s">
        <v>15</v>
      </c>
      <c r="C175" s="35" t="s">
        <v>257</v>
      </c>
      <c r="D175" s="35" t="s">
        <v>265</v>
      </c>
      <c r="E175" s="35" t="s">
        <v>137</v>
      </c>
      <c r="F175" s="35" t="s">
        <v>137</v>
      </c>
      <c r="G175" s="40">
        <v>495000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330000</v>
      </c>
      <c r="U175" s="40">
        <v>495000</v>
      </c>
      <c r="V175" s="39">
        <f t="shared" si="2"/>
        <v>100</v>
      </c>
      <c r="W175" s="36">
        <v>0</v>
      </c>
      <c r="X175" s="37">
        <v>0.666666666666667</v>
      </c>
      <c r="Y175" s="36">
        <v>0</v>
      </c>
      <c r="Z175" s="37">
        <v>0</v>
      </c>
      <c r="AA175" s="36">
        <v>0</v>
      </c>
    </row>
    <row r="176" spans="1:27" ht="15.75">
      <c r="A176" s="34" t="s">
        <v>179</v>
      </c>
      <c r="B176" s="35" t="s">
        <v>15</v>
      </c>
      <c r="C176" s="35" t="s">
        <v>257</v>
      </c>
      <c r="D176" s="35" t="s">
        <v>265</v>
      </c>
      <c r="E176" s="35" t="s">
        <v>180</v>
      </c>
      <c r="F176" s="35" t="s">
        <v>137</v>
      </c>
      <c r="G176" s="40">
        <v>495000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330000</v>
      </c>
      <c r="U176" s="40">
        <v>495000</v>
      </c>
      <c r="V176" s="39">
        <f t="shared" si="2"/>
        <v>100</v>
      </c>
      <c r="W176" s="36">
        <v>0</v>
      </c>
      <c r="X176" s="37">
        <v>0.666666666666667</v>
      </c>
      <c r="Y176" s="36">
        <v>0</v>
      </c>
      <c r="Z176" s="37">
        <v>0</v>
      </c>
      <c r="AA176" s="36">
        <v>0</v>
      </c>
    </row>
    <row r="177" spans="1:27" ht="15.75">
      <c r="A177" s="34" t="s">
        <v>148</v>
      </c>
      <c r="B177" s="35" t="s">
        <v>15</v>
      </c>
      <c r="C177" s="35" t="s">
        <v>257</v>
      </c>
      <c r="D177" s="35" t="s">
        <v>265</v>
      </c>
      <c r="E177" s="35" t="s">
        <v>180</v>
      </c>
      <c r="F177" s="35" t="s">
        <v>137</v>
      </c>
      <c r="G177" s="40">
        <v>495000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330000</v>
      </c>
      <c r="U177" s="40">
        <v>495000</v>
      </c>
      <c r="V177" s="39">
        <f t="shared" si="2"/>
        <v>100</v>
      </c>
      <c r="W177" s="36">
        <v>0</v>
      </c>
      <c r="X177" s="37">
        <v>0.666666666666667</v>
      </c>
      <c r="Y177" s="36">
        <v>0</v>
      </c>
      <c r="Z177" s="37">
        <v>0</v>
      </c>
      <c r="AA177" s="36">
        <v>0</v>
      </c>
    </row>
    <row r="178" spans="1:27" ht="25.5">
      <c r="A178" s="34" t="s">
        <v>167</v>
      </c>
      <c r="B178" s="35" t="s">
        <v>15</v>
      </c>
      <c r="C178" s="35" t="s">
        <v>257</v>
      </c>
      <c r="D178" s="35" t="s">
        <v>265</v>
      </c>
      <c r="E178" s="35" t="s">
        <v>180</v>
      </c>
      <c r="F178" s="35" t="s">
        <v>168</v>
      </c>
      <c r="G178" s="40">
        <v>495000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330000</v>
      </c>
      <c r="U178" s="40">
        <v>495000</v>
      </c>
      <c r="V178" s="39">
        <f t="shared" si="2"/>
        <v>100</v>
      </c>
      <c r="W178" s="36">
        <v>0</v>
      </c>
      <c r="X178" s="37">
        <v>0.666666666666667</v>
      </c>
      <c r="Y178" s="36">
        <v>0</v>
      </c>
      <c r="Z178" s="37">
        <v>0</v>
      </c>
      <c r="AA178" s="36">
        <v>0</v>
      </c>
    </row>
    <row r="179" spans="1:27" ht="38.25">
      <c r="A179" s="34" t="s">
        <v>266</v>
      </c>
      <c r="B179" s="35" t="s">
        <v>15</v>
      </c>
      <c r="C179" s="35" t="s">
        <v>257</v>
      </c>
      <c r="D179" s="35" t="s">
        <v>267</v>
      </c>
      <c r="E179" s="35" t="s">
        <v>137</v>
      </c>
      <c r="F179" s="35" t="s">
        <v>137</v>
      </c>
      <c r="G179" s="40">
        <v>7986698.95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2958697.41</v>
      </c>
      <c r="U179" s="40">
        <v>7986698.95</v>
      </c>
      <c r="V179" s="39">
        <f t="shared" si="2"/>
        <v>100</v>
      </c>
      <c r="W179" s="36">
        <v>0</v>
      </c>
      <c r="X179" s="37">
        <v>0.370453103155967</v>
      </c>
      <c r="Y179" s="36">
        <v>0</v>
      </c>
      <c r="Z179" s="37">
        <v>0</v>
      </c>
      <c r="AA179" s="36">
        <v>0</v>
      </c>
    </row>
    <row r="180" spans="1:27" ht="15.75">
      <c r="A180" s="34" t="s">
        <v>179</v>
      </c>
      <c r="B180" s="35" t="s">
        <v>15</v>
      </c>
      <c r="C180" s="35" t="s">
        <v>257</v>
      </c>
      <c r="D180" s="35" t="s">
        <v>267</v>
      </c>
      <c r="E180" s="35" t="s">
        <v>180</v>
      </c>
      <c r="F180" s="35" t="s">
        <v>137</v>
      </c>
      <c r="G180" s="40">
        <v>7986698.95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2958697.41</v>
      </c>
      <c r="U180" s="40">
        <v>7986698.95</v>
      </c>
      <c r="V180" s="39">
        <f t="shared" si="2"/>
        <v>100</v>
      </c>
      <c r="W180" s="36">
        <v>0</v>
      </c>
      <c r="X180" s="37">
        <v>0.370453103155967</v>
      </c>
      <c r="Y180" s="36">
        <v>0</v>
      </c>
      <c r="Z180" s="37">
        <v>0</v>
      </c>
      <c r="AA180" s="36">
        <v>0</v>
      </c>
    </row>
    <row r="181" spans="1:27" ht="15.75">
      <c r="A181" s="34" t="s">
        <v>148</v>
      </c>
      <c r="B181" s="35" t="s">
        <v>15</v>
      </c>
      <c r="C181" s="35" t="s">
        <v>257</v>
      </c>
      <c r="D181" s="35" t="s">
        <v>267</v>
      </c>
      <c r="E181" s="35" t="s">
        <v>180</v>
      </c>
      <c r="F181" s="35" t="s">
        <v>137</v>
      </c>
      <c r="G181" s="40">
        <v>7986698.95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2958697.41</v>
      </c>
      <c r="U181" s="40">
        <v>7986698.95</v>
      </c>
      <c r="V181" s="39">
        <f t="shared" si="2"/>
        <v>100</v>
      </c>
      <c r="W181" s="36">
        <v>0</v>
      </c>
      <c r="X181" s="37">
        <v>0.370453103155967</v>
      </c>
      <c r="Y181" s="36">
        <v>0</v>
      </c>
      <c r="Z181" s="37">
        <v>0</v>
      </c>
      <c r="AA181" s="36">
        <v>0</v>
      </c>
    </row>
    <row r="182" spans="1:27" ht="15.75">
      <c r="A182" s="34" t="s">
        <v>163</v>
      </c>
      <c r="B182" s="35" t="s">
        <v>15</v>
      </c>
      <c r="C182" s="35" t="s">
        <v>257</v>
      </c>
      <c r="D182" s="35" t="s">
        <v>267</v>
      </c>
      <c r="E182" s="35" t="s">
        <v>180</v>
      </c>
      <c r="F182" s="35" t="s">
        <v>164</v>
      </c>
      <c r="G182" s="40">
        <v>8965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8965</v>
      </c>
      <c r="U182" s="40">
        <v>8965</v>
      </c>
      <c r="V182" s="39">
        <f t="shared" si="2"/>
        <v>100</v>
      </c>
      <c r="W182" s="36">
        <v>0</v>
      </c>
      <c r="X182" s="37">
        <v>1</v>
      </c>
      <c r="Y182" s="36">
        <v>0</v>
      </c>
      <c r="Z182" s="37">
        <v>0</v>
      </c>
      <c r="AA182" s="36">
        <v>0</v>
      </c>
    </row>
    <row r="183" spans="1:27" ht="25.5">
      <c r="A183" s="34" t="s">
        <v>167</v>
      </c>
      <c r="B183" s="35" t="s">
        <v>15</v>
      </c>
      <c r="C183" s="35" t="s">
        <v>257</v>
      </c>
      <c r="D183" s="35" t="s">
        <v>267</v>
      </c>
      <c r="E183" s="35" t="s">
        <v>180</v>
      </c>
      <c r="F183" s="35" t="s">
        <v>168</v>
      </c>
      <c r="G183" s="40">
        <v>2851228.68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1332037.14</v>
      </c>
      <c r="U183" s="40">
        <v>2851228.68</v>
      </c>
      <c r="V183" s="39">
        <f t="shared" si="2"/>
        <v>100</v>
      </c>
      <c r="W183" s="36">
        <v>0</v>
      </c>
      <c r="X183" s="37">
        <v>0.46718004393811</v>
      </c>
      <c r="Y183" s="36">
        <v>0</v>
      </c>
      <c r="Z183" s="37">
        <v>0</v>
      </c>
      <c r="AA183" s="36">
        <v>0</v>
      </c>
    </row>
    <row r="184" spans="1:27" ht="15.75">
      <c r="A184" s="34" t="s">
        <v>149</v>
      </c>
      <c r="B184" s="35" t="s">
        <v>15</v>
      </c>
      <c r="C184" s="35" t="s">
        <v>257</v>
      </c>
      <c r="D184" s="35" t="s">
        <v>267</v>
      </c>
      <c r="E184" s="35" t="s">
        <v>180</v>
      </c>
      <c r="F184" s="35" t="s">
        <v>150</v>
      </c>
      <c r="G184" s="40">
        <v>405470.27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405470.27</v>
      </c>
      <c r="U184" s="40">
        <v>405470.27</v>
      </c>
      <c r="V184" s="39">
        <f t="shared" si="2"/>
        <v>100</v>
      </c>
      <c r="W184" s="36">
        <v>0</v>
      </c>
      <c r="X184" s="37">
        <v>1</v>
      </c>
      <c r="Y184" s="36">
        <v>0</v>
      </c>
      <c r="Z184" s="37">
        <v>0</v>
      </c>
      <c r="AA184" s="36">
        <v>0</v>
      </c>
    </row>
    <row r="185" spans="1:27" ht="25.5">
      <c r="A185" s="34" t="s">
        <v>171</v>
      </c>
      <c r="B185" s="35" t="s">
        <v>15</v>
      </c>
      <c r="C185" s="35" t="s">
        <v>257</v>
      </c>
      <c r="D185" s="35" t="s">
        <v>267</v>
      </c>
      <c r="E185" s="35" t="s">
        <v>180</v>
      </c>
      <c r="F185" s="35" t="s">
        <v>172</v>
      </c>
      <c r="G185" s="40">
        <v>4395310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886500</v>
      </c>
      <c r="U185" s="40">
        <v>4395310</v>
      </c>
      <c r="V185" s="39">
        <f t="shared" si="2"/>
        <v>100</v>
      </c>
      <c r="W185" s="36">
        <v>0</v>
      </c>
      <c r="X185" s="37">
        <v>0.201692258339002</v>
      </c>
      <c r="Y185" s="36">
        <v>0</v>
      </c>
      <c r="Z185" s="37">
        <v>0</v>
      </c>
      <c r="AA185" s="36">
        <v>0</v>
      </c>
    </row>
    <row r="186" spans="1:27" ht="25.5">
      <c r="A186" s="34" t="s">
        <v>151</v>
      </c>
      <c r="B186" s="35" t="s">
        <v>15</v>
      </c>
      <c r="C186" s="35" t="s">
        <v>257</v>
      </c>
      <c r="D186" s="35" t="s">
        <v>267</v>
      </c>
      <c r="E186" s="35" t="s">
        <v>180</v>
      </c>
      <c r="F186" s="35" t="s">
        <v>152</v>
      </c>
      <c r="G186" s="40">
        <v>325725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325725</v>
      </c>
      <c r="U186" s="40">
        <v>325725</v>
      </c>
      <c r="V186" s="39">
        <f t="shared" si="2"/>
        <v>100</v>
      </c>
      <c r="W186" s="36">
        <v>0</v>
      </c>
      <c r="X186" s="37">
        <v>1</v>
      </c>
      <c r="Y186" s="36">
        <v>0</v>
      </c>
      <c r="Z186" s="37">
        <v>0</v>
      </c>
      <c r="AA186" s="36">
        <v>0</v>
      </c>
    </row>
    <row r="187" spans="1:27" ht="15.75">
      <c r="A187" s="34" t="s">
        <v>268</v>
      </c>
      <c r="B187" s="35" t="s">
        <v>15</v>
      </c>
      <c r="C187" s="35" t="s">
        <v>36</v>
      </c>
      <c r="D187" s="35" t="s">
        <v>138</v>
      </c>
      <c r="E187" s="35" t="s">
        <v>137</v>
      </c>
      <c r="F187" s="35" t="s">
        <v>137</v>
      </c>
      <c r="G187" s="39">
        <v>1084288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896410.02</v>
      </c>
      <c r="U187" s="39">
        <f>U188+U193</f>
        <v>1084288</v>
      </c>
      <c r="V187" s="39">
        <f t="shared" si="2"/>
        <v>100</v>
      </c>
      <c r="W187" s="36">
        <v>0</v>
      </c>
      <c r="X187" s="37">
        <v>0.82672686592492</v>
      </c>
      <c r="Y187" s="36">
        <v>0</v>
      </c>
      <c r="Z187" s="37">
        <v>0</v>
      </c>
      <c r="AA187" s="36">
        <v>0</v>
      </c>
    </row>
    <row r="188" spans="1:27" ht="25.5">
      <c r="A188" s="34" t="s">
        <v>269</v>
      </c>
      <c r="B188" s="35" t="s">
        <v>15</v>
      </c>
      <c r="C188" s="35" t="s">
        <v>270</v>
      </c>
      <c r="D188" s="35" t="s">
        <v>138</v>
      </c>
      <c r="E188" s="35" t="s">
        <v>137</v>
      </c>
      <c r="F188" s="35" t="s">
        <v>137</v>
      </c>
      <c r="G188" s="40">
        <v>323046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270000</v>
      </c>
      <c r="U188" s="40">
        <v>323046</v>
      </c>
      <c r="V188" s="39">
        <f t="shared" si="2"/>
        <v>100</v>
      </c>
      <c r="W188" s="36">
        <v>0</v>
      </c>
      <c r="X188" s="37">
        <v>0.835794283167103</v>
      </c>
      <c r="Y188" s="36">
        <v>0</v>
      </c>
      <c r="Z188" s="37">
        <v>0</v>
      </c>
      <c r="AA188" s="36">
        <v>0</v>
      </c>
    </row>
    <row r="189" spans="1:27" ht="140.25">
      <c r="A189" s="34" t="s">
        <v>271</v>
      </c>
      <c r="B189" s="35" t="s">
        <v>15</v>
      </c>
      <c r="C189" s="35" t="s">
        <v>270</v>
      </c>
      <c r="D189" s="35" t="s">
        <v>272</v>
      </c>
      <c r="E189" s="35" t="s">
        <v>137</v>
      </c>
      <c r="F189" s="35" t="s">
        <v>137</v>
      </c>
      <c r="G189" s="40">
        <v>323046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270000</v>
      </c>
      <c r="U189" s="40">
        <v>323046</v>
      </c>
      <c r="V189" s="39">
        <f t="shared" si="2"/>
        <v>100</v>
      </c>
      <c r="W189" s="36">
        <v>0</v>
      </c>
      <c r="X189" s="37">
        <v>0.835794283167103</v>
      </c>
      <c r="Y189" s="36">
        <v>0</v>
      </c>
      <c r="Z189" s="37">
        <v>0</v>
      </c>
      <c r="AA189" s="36">
        <v>0</v>
      </c>
    </row>
    <row r="190" spans="1:27" ht="25.5">
      <c r="A190" s="34" t="s">
        <v>273</v>
      </c>
      <c r="B190" s="35" t="s">
        <v>15</v>
      </c>
      <c r="C190" s="35" t="s">
        <v>270</v>
      </c>
      <c r="D190" s="35" t="s">
        <v>272</v>
      </c>
      <c r="E190" s="35" t="s">
        <v>274</v>
      </c>
      <c r="F190" s="35" t="s">
        <v>137</v>
      </c>
      <c r="G190" s="40">
        <v>323046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270000</v>
      </c>
      <c r="U190" s="40">
        <v>323046</v>
      </c>
      <c r="V190" s="39">
        <f t="shared" si="2"/>
        <v>100</v>
      </c>
      <c r="W190" s="36">
        <v>0</v>
      </c>
      <c r="X190" s="37">
        <v>0.835794283167103</v>
      </c>
      <c r="Y190" s="36">
        <v>0</v>
      </c>
      <c r="Z190" s="37">
        <v>0</v>
      </c>
      <c r="AA190" s="36">
        <v>0</v>
      </c>
    </row>
    <row r="191" spans="1:27" ht="15.75">
      <c r="A191" s="34" t="s">
        <v>148</v>
      </c>
      <c r="B191" s="35" t="s">
        <v>15</v>
      </c>
      <c r="C191" s="35" t="s">
        <v>270</v>
      </c>
      <c r="D191" s="35" t="s">
        <v>272</v>
      </c>
      <c r="E191" s="35" t="s">
        <v>274</v>
      </c>
      <c r="F191" s="35" t="s">
        <v>137</v>
      </c>
      <c r="G191" s="40">
        <v>323046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270000</v>
      </c>
      <c r="U191" s="40">
        <v>323046</v>
      </c>
      <c r="V191" s="39">
        <f t="shared" si="2"/>
        <v>100</v>
      </c>
      <c r="W191" s="36">
        <v>0</v>
      </c>
      <c r="X191" s="37">
        <v>0.835794283167103</v>
      </c>
      <c r="Y191" s="36">
        <v>0</v>
      </c>
      <c r="Z191" s="37">
        <v>0</v>
      </c>
      <c r="AA191" s="36">
        <v>0</v>
      </c>
    </row>
    <row r="192" spans="1:27" ht="38.25">
      <c r="A192" s="34" t="s">
        <v>275</v>
      </c>
      <c r="B192" s="35" t="s">
        <v>15</v>
      </c>
      <c r="C192" s="35" t="s">
        <v>270</v>
      </c>
      <c r="D192" s="35" t="s">
        <v>272</v>
      </c>
      <c r="E192" s="35" t="s">
        <v>274</v>
      </c>
      <c r="F192" s="35" t="s">
        <v>276</v>
      </c>
      <c r="G192" s="40">
        <v>323046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270000</v>
      </c>
      <c r="U192" s="40">
        <v>323046</v>
      </c>
      <c r="V192" s="39">
        <f t="shared" si="2"/>
        <v>100</v>
      </c>
      <c r="W192" s="36">
        <v>0</v>
      </c>
      <c r="X192" s="37">
        <v>0.835794283167103</v>
      </c>
      <c r="Y192" s="36">
        <v>0</v>
      </c>
      <c r="Z192" s="37">
        <v>0</v>
      </c>
      <c r="AA192" s="36">
        <v>0</v>
      </c>
    </row>
    <row r="193" spans="1:27" ht="25.5">
      <c r="A193" s="34" t="s">
        <v>277</v>
      </c>
      <c r="B193" s="35" t="s">
        <v>15</v>
      </c>
      <c r="C193" s="35" t="s">
        <v>278</v>
      </c>
      <c r="D193" s="35" t="s">
        <v>138</v>
      </c>
      <c r="E193" s="35" t="s">
        <v>137</v>
      </c>
      <c r="F193" s="35" t="s">
        <v>137</v>
      </c>
      <c r="G193" s="40">
        <v>761242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626410.02</v>
      </c>
      <c r="U193" s="40">
        <v>761242</v>
      </c>
      <c r="V193" s="39">
        <f t="shared" si="2"/>
        <v>100</v>
      </c>
      <c r="W193" s="36">
        <v>0</v>
      </c>
      <c r="X193" s="37">
        <v>0.82287895307931</v>
      </c>
      <c r="Y193" s="36">
        <v>0</v>
      </c>
      <c r="Z193" s="37">
        <v>0</v>
      </c>
      <c r="AA193" s="36">
        <v>0</v>
      </c>
    </row>
    <row r="194" spans="1:27" ht="25.5">
      <c r="A194" s="34" t="s">
        <v>279</v>
      </c>
      <c r="B194" s="35" t="s">
        <v>15</v>
      </c>
      <c r="C194" s="35" t="s">
        <v>278</v>
      </c>
      <c r="D194" s="35" t="s">
        <v>280</v>
      </c>
      <c r="E194" s="35" t="s">
        <v>137</v>
      </c>
      <c r="F194" s="35" t="s">
        <v>137</v>
      </c>
      <c r="G194" s="40">
        <v>52308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24328.02</v>
      </c>
      <c r="U194" s="40">
        <v>52308</v>
      </c>
      <c r="V194" s="39">
        <f t="shared" si="2"/>
        <v>100</v>
      </c>
      <c r="W194" s="36">
        <v>0</v>
      </c>
      <c r="X194" s="37">
        <v>0.465091764166093</v>
      </c>
      <c r="Y194" s="36">
        <v>0</v>
      </c>
      <c r="Z194" s="37">
        <v>0</v>
      </c>
      <c r="AA194" s="36">
        <v>0</v>
      </c>
    </row>
    <row r="195" spans="1:27" ht="51">
      <c r="A195" s="34" t="s">
        <v>281</v>
      </c>
      <c r="B195" s="35" t="s">
        <v>15</v>
      </c>
      <c r="C195" s="35" t="s">
        <v>278</v>
      </c>
      <c r="D195" s="35" t="s">
        <v>280</v>
      </c>
      <c r="E195" s="35" t="s">
        <v>282</v>
      </c>
      <c r="F195" s="35" t="s">
        <v>137</v>
      </c>
      <c r="G195" s="40">
        <v>52308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24328.02</v>
      </c>
      <c r="U195" s="40">
        <v>52308</v>
      </c>
      <c r="V195" s="39">
        <f t="shared" si="2"/>
        <v>100</v>
      </c>
      <c r="W195" s="36">
        <v>0</v>
      </c>
      <c r="X195" s="37">
        <v>0.465091764166093</v>
      </c>
      <c r="Y195" s="36">
        <v>0</v>
      </c>
      <c r="Z195" s="37">
        <v>0</v>
      </c>
      <c r="AA195" s="36">
        <v>0</v>
      </c>
    </row>
    <row r="196" spans="1:27" ht="15.75">
      <c r="A196" s="34" t="s">
        <v>148</v>
      </c>
      <c r="B196" s="35" t="s">
        <v>15</v>
      </c>
      <c r="C196" s="35" t="s">
        <v>278</v>
      </c>
      <c r="D196" s="35" t="s">
        <v>280</v>
      </c>
      <c r="E196" s="35" t="s">
        <v>282</v>
      </c>
      <c r="F196" s="35" t="s">
        <v>137</v>
      </c>
      <c r="G196" s="40">
        <v>52308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24328.02</v>
      </c>
      <c r="U196" s="40">
        <v>52308</v>
      </c>
      <c r="V196" s="39">
        <f t="shared" si="2"/>
        <v>100</v>
      </c>
      <c r="W196" s="36">
        <v>0</v>
      </c>
      <c r="X196" s="37">
        <v>0.465091764166093</v>
      </c>
      <c r="Y196" s="36">
        <v>0</v>
      </c>
      <c r="Z196" s="37">
        <v>0</v>
      </c>
      <c r="AA196" s="36">
        <v>0</v>
      </c>
    </row>
    <row r="197" spans="1:27" ht="15.75">
      <c r="A197" s="34" t="s">
        <v>163</v>
      </c>
      <c r="B197" s="35" t="s">
        <v>15</v>
      </c>
      <c r="C197" s="35" t="s">
        <v>278</v>
      </c>
      <c r="D197" s="35" t="s">
        <v>280</v>
      </c>
      <c r="E197" s="35" t="s">
        <v>282</v>
      </c>
      <c r="F197" s="35" t="s">
        <v>164</v>
      </c>
      <c r="G197" s="40">
        <v>2328.02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2328.02</v>
      </c>
      <c r="U197" s="40">
        <v>2328.02</v>
      </c>
      <c r="V197" s="39">
        <f aca="true" t="shared" si="3" ref="V197:V253">U197/G197*100</f>
        <v>100</v>
      </c>
      <c r="W197" s="36">
        <v>0</v>
      </c>
      <c r="X197" s="37">
        <v>1</v>
      </c>
      <c r="Y197" s="36">
        <v>0</v>
      </c>
      <c r="Z197" s="37">
        <v>0</v>
      </c>
      <c r="AA197" s="36">
        <v>0</v>
      </c>
    </row>
    <row r="198" spans="1:27" ht="25.5">
      <c r="A198" s="34" t="s">
        <v>283</v>
      </c>
      <c r="B198" s="35" t="s">
        <v>15</v>
      </c>
      <c r="C198" s="35" t="s">
        <v>278</v>
      </c>
      <c r="D198" s="35" t="s">
        <v>280</v>
      </c>
      <c r="E198" s="35" t="s">
        <v>282</v>
      </c>
      <c r="F198" s="35" t="s">
        <v>284</v>
      </c>
      <c r="G198" s="40">
        <v>49979.98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22000</v>
      </c>
      <c r="U198" s="40">
        <v>49979.98</v>
      </c>
      <c r="V198" s="39">
        <f t="shared" si="3"/>
        <v>100</v>
      </c>
      <c r="W198" s="36">
        <v>0</v>
      </c>
      <c r="X198" s="37">
        <v>0.440176246569126</v>
      </c>
      <c r="Y198" s="36">
        <v>0</v>
      </c>
      <c r="Z198" s="37">
        <v>0</v>
      </c>
      <c r="AA198" s="36">
        <v>0</v>
      </c>
    </row>
    <row r="199" spans="1:27" ht="38.25">
      <c r="A199" s="34" t="s">
        <v>285</v>
      </c>
      <c r="B199" s="35" t="s">
        <v>15</v>
      </c>
      <c r="C199" s="35" t="s">
        <v>278</v>
      </c>
      <c r="D199" s="35" t="s">
        <v>286</v>
      </c>
      <c r="E199" s="35" t="s">
        <v>137</v>
      </c>
      <c r="F199" s="35" t="s">
        <v>137</v>
      </c>
      <c r="G199" s="40">
        <v>708934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602082</v>
      </c>
      <c r="U199" s="40">
        <v>708934</v>
      </c>
      <c r="V199" s="39">
        <f t="shared" si="3"/>
        <v>100</v>
      </c>
      <c r="W199" s="36">
        <v>0</v>
      </c>
      <c r="X199" s="37">
        <v>0.849277929962451</v>
      </c>
      <c r="Y199" s="36">
        <v>0</v>
      </c>
      <c r="Z199" s="37">
        <v>0</v>
      </c>
      <c r="AA199" s="36">
        <v>0</v>
      </c>
    </row>
    <row r="200" spans="1:27" ht="38.25">
      <c r="A200" s="34" t="s">
        <v>287</v>
      </c>
      <c r="B200" s="35" t="s">
        <v>15</v>
      </c>
      <c r="C200" s="35" t="s">
        <v>278</v>
      </c>
      <c r="D200" s="35" t="s">
        <v>286</v>
      </c>
      <c r="E200" s="35" t="s">
        <v>288</v>
      </c>
      <c r="F200" s="35" t="s">
        <v>137</v>
      </c>
      <c r="G200" s="40">
        <v>708934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602082</v>
      </c>
      <c r="U200" s="40">
        <v>708934</v>
      </c>
      <c r="V200" s="39">
        <f t="shared" si="3"/>
        <v>100</v>
      </c>
      <c r="W200" s="36">
        <v>0</v>
      </c>
      <c r="X200" s="37">
        <v>0.849277929962451</v>
      </c>
      <c r="Y200" s="36">
        <v>0</v>
      </c>
      <c r="Z200" s="37">
        <v>0</v>
      </c>
      <c r="AA200" s="36">
        <v>0</v>
      </c>
    </row>
    <row r="201" spans="1:27" ht="15.75">
      <c r="A201" s="34" t="s">
        <v>148</v>
      </c>
      <c r="B201" s="35" t="s">
        <v>15</v>
      </c>
      <c r="C201" s="35" t="s">
        <v>278</v>
      </c>
      <c r="D201" s="35" t="s">
        <v>286</v>
      </c>
      <c r="E201" s="35" t="s">
        <v>288</v>
      </c>
      <c r="F201" s="35" t="s">
        <v>137</v>
      </c>
      <c r="G201" s="40">
        <v>708934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602082</v>
      </c>
      <c r="U201" s="40">
        <v>708934</v>
      </c>
      <c r="V201" s="39">
        <f t="shared" si="3"/>
        <v>100</v>
      </c>
      <c r="W201" s="36">
        <v>0</v>
      </c>
      <c r="X201" s="37">
        <v>0.849277929962451</v>
      </c>
      <c r="Y201" s="36">
        <v>0</v>
      </c>
      <c r="Z201" s="37">
        <v>0</v>
      </c>
      <c r="AA201" s="36">
        <v>0</v>
      </c>
    </row>
    <row r="202" spans="1:27" ht="51">
      <c r="A202" s="34" t="s">
        <v>211</v>
      </c>
      <c r="B202" s="35" t="s">
        <v>15</v>
      </c>
      <c r="C202" s="35" t="s">
        <v>278</v>
      </c>
      <c r="D202" s="35" t="s">
        <v>286</v>
      </c>
      <c r="E202" s="35" t="s">
        <v>288</v>
      </c>
      <c r="F202" s="35" t="s">
        <v>212</v>
      </c>
      <c r="G202" s="40">
        <v>708934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602082</v>
      </c>
      <c r="U202" s="40">
        <v>708934</v>
      </c>
      <c r="V202" s="39">
        <f t="shared" si="3"/>
        <v>100</v>
      </c>
      <c r="W202" s="36">
        <v>0</v>
      </c>
      <c r="X202" s="37">
        <v>0.849277929962451</v>
      </c>
      <c r="Y202" s="36">
        <v>0</v>
      </c>
      <c r="Z202" s="37">
        <v>0</v>
      </c>
      <c r="AA202" s="36">
        <v>0</v>
      </c>
    </row>
    <row r="203" spans="1:27" ht="15.75">
      <c r="A203" s="34" t="s">
        <v>289</v>
      </c>
      <c r="B203" s="35" t="s">
        <v>15</v>
      </c>
      <c r="C203" s="35" t="s">
        <v>290</v>
      </c>
      <c r="D203" s="35" t="s">
        <v>138</v>
      </c>
      <c r="E203" s="35" t="s">
        <v>137</v>
      </c>
      <c r="F203" s="35" t="s">
        <v>137</v>
      </c>
      <c r="G203" s="39">
        <v>5824758.21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3677402.51</v>
      </c>
      <c r="U203" s="39">
        <v>5824758.21</v>
      </c>
      <c r="V203" s="39">
        <f t="shared" si="3"/>
        <v>100</v>
      </c>
      <c r="W203" s="36">
        <v>0</v>
      </c>
      <c r="X203" s="37">
        <v>0.631339941920096</v>
      </c>
      <c r="Y203" s="36">
        <v>0</v>
      </c>
      <c r="Z203" s="37">
        <v>0</v>
      </c>
      <c r="AA203" s="36">
        <v>0</v>
      </c>
    </row>
    <row r="204" spans="1:27" ht="15.75">
      <c r="A204" s="34" t="s">
        <v>291</v>
      </c>
      <c r="B204" s="35" t="s">
        <v>15</v>
      </c>
      <c r="C204" s="35" t="s">
        <v>292</v>
      </c>
      <c r="D204" s="35" t="s">
        <v>138</v>
      </c>
      <c r="E204" s="35" t="s">
        <v>137</v>
      </c>
      <c r="F204" s="35" t="s">
        <v>137</v>
      </c>
      <c r="G204" s="40">
        <v>5824758.21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3677402.51</v>
      </c>
      <c r="U204" s="40">
        <v>5824758.21</v>
      </c>
      <c r="V204" s="39">
        <f t="shared" si="3"/>
        <v>100</v>
      </c>
      <c r="W204" s="36">
        <v>0</v>
      </c>
      <c r="X204" s="37">
        <v>0.631339941920096</v>
      </c>
      <c r="Y204" s="36">
        <v>0</v>
      </c>
      <c r="Z204" s="37">
        <v>0</v>
      </c>
      <c r="AA204" s="36">
        <v>0</v>
      </c>
    </row>
    <row r="205" spans="1:27" ht="38.25">
      <c r="A205" s="34" t="s">
        <v>293</v>
      </c>
      <c r="B205" s="35" t="s">
        <v>15</v>
      </c>
      <c r="C205" s="35" t="s">
        <v>292</v>
      </c>
      <c r="D205" s="35" t="s">
        <v>294</v>
      </c>
      <c r="E205" s="35" t="s">
        <v>137</v>
      </c>
      <c r="F205" s="35" t="s">
        <v>137</v>
      </c>
      <c r="G205" s="40">
        <v>4443200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3677402.51</v>
      </c>
      <c r="U205" s="40">
        <v>4443200</v>
      </c>
      <c r="V205" s="39">
        <f t="shared" si="3"/>
        <v>100</v>
      </c>
      <c r="W205" s="36">
        <v>0</v>
      </c>
      <c r="X205" s="37">
        <v>0.827647305995679</v>
      </c>
      <c r="Y205" s="36">
        <v>0</v>
      </c>
      <c r="Z205" s="37">
        <v>0</v>
      </c>
      <c r="AA205" s="36">
        <v>0</v>
      </c>
    </row>
    <row r="206" spans="1:27" ht="63.75">
      <c r="A206" s="34" t="s">
        <v>295</v>
      </c>
      <c r="B206" s="35" t="s">
        <v>15</v>
      </c>
      <c r="C206" s="35" t="s">
        <v>292</v>
      </c>
      <c r="D206" s="35" t="s">
        <v>294</v>
      </c>
      <c r="E206" s="35" t="s">
        <v>296</v>
      </c>
      <c r="F206" s="35" t="s">
        <v>137</v>
      </c>
      <c r="G206" s="40">
        <v>4443200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3677402.51</v>
      </c>
      <c r="U206" s="40">
        <v>4443200</v>
      </c>
      <c r="V206" s="39">
        <f t="shared" si="3"/>
        <v>100</v>
      </c>
      <c r="W206" s="36">
        <v>0</v>
      </c>
      <c r="X206" s="37">
        <v>0.827647305995679</v>
      </c>
      <c r="Y206" s="36">
        <v>0</v>
      </c>
      <c r="Z206" s="37">
        <v>0</v>
      </c>
      <c r="AA206" s="36">
        <v>0</v>
      </c>
    </row>
    <row r="207" spans="1:27" ht="15.75">
      <c r="A207" s="34" t="s">
        <v>148</v>
      </c>
      <c r="B207" s="35" t="s">
        <v>15</v>
      </c>
      <c r="C207" s="35" t="s">
        <v>292</v>
      </c>
      <c r="D207" s="35" t="s">
        <v>294</v>
      </c>
      <c r="E207" s="35" t="s">
        <v>296</v>
      </c>
      <c r="F207" s="35" t="s">
        <v>137</v>
      </c>
      <c r="G207" s="40">
        <v>4443200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3677402.51</v>
      </c>
      <c r="U207" s="40">
        <v>4443200</v>
      </c>
      <c r="V207" s="39">
        <f t="shared" si="3"/>
        <v>100</v>
      </c>
      <c r="W207" s="36">
        <v>0</v>
      </c>
      <c r="X207" s="37">
        <v>0.827647305995679</v>
      </c>
      <c r="Y207" s="36">
        <v>0</v>
      </c>
      <c r="Z207" s="37">
        <v>0</v>
      </c>
      <c r="AA207" s="36">
        <v>0</v>
      </c>
    </row>
    <row r="208" spans="1:27" ht="38.25">
      <c r="A208" s="34" t="s">
        <v>240</v>
      </c>
      <c r="B208" s="35" t="s">
        <v>15</v>
      </c>
      <c r="C208" s="35" t="s">
        <v>292</v>
      </c>
      <c r="D208" s="35" t="s">
        <v>294</v>
      </c>
      <c r="E208" s="35" t="s">
        <v>296</v>
      </c>
      <c r="F208" s="35" t="s">
        <v>241</v>
      </c>
      <c r="G208" s="40">
        <v>4443200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3677402.51</v>
      </c>
      <c r="U208" s="40">
        <v>4443200</v>
      </c>
      <c r="V208" s="39">
        <f t="shared" si="3"/>
        <v>100</v>
      </c>
      <c r="W208" s="36">
        <v>0</v>
      </c>
      <c r="X208" s="37">
        <v>0.827647305995679</v>
      </c>
      <c r="Y208" s="36">
        <v>0</v>
      </c>
      <c r="Z208" s="37">
        <v>0</v>
      </c>
      <c r="AA208" s="36">
        <v>0</v>
      </c>
    </row>
    <row r="209" spans="1:27" ht="63.75">
      <c r="A209" s="34" t="s">
        <v>236</v>
      </c>
      <c r="B209" s="35" t="s">
        <v>15</v>
      </c>
      <c r="C209" s="35" t="s">
        <v>292</v>
      </c>
      <c r="D209" s="35" t="s">
        <v>237</v>
      </c>
      <c r="E209" s="35" t="s">
        <v>137</v>
      </c>
      <c r="F209" s="35" t="s">
        <v>137</v>
      </c>
      <c r="G209" s="40">
        <v>1381558.21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1381558.21</v>
      </c>
      <c r="V209" s="39">
        <f t="shared" si="3"/>
        <v>100</v>
      </c>
      <c r="W209" s="36">
        <v>0</v>
      </c>
      <c r="X209" s="37">
        <v>0</v>
      </c>
      <c r="Y209" s="36">
        <v>0</v>
      </c>
      <c r="Z209" s="37">
        <v>0</v>
      </c>
      <c r="AA209" s="36">
        <v>0</v>
      </c>
    </row>
    <row r="210" spans="1:27" ht="15.75">
      <c r="A210" s="34" t="s">
        <v>179</v>
      </c>
      <c r="B210" s="35" t="s">
        <v>15</v>
      </c>
      <c r="C210" s="35" t="s">
        <v>292</v>
      </c>
      <c r="D210" s="35" t="s">
        <v>237</v>
      </c>
      <c r="E210" s="35" t="s">
        <v>180</v>
      </c>
      <c r="F210" s="35" t="s">
        <v>137</v>
      </c>
      <c r="G210" s="40">
        <v>1381558.21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1381558.21</v>
      </c>
      <c r="V210" s="39">
        <f t="shared" si="3"/>
        <v>100</v>
      </c>
      <c r="W210" s="36">
        <v>0</v>
      </c>
      <c r="X210" s="37">
        <v>0</v>
      </c>
      <c r="Y210" s="36">
        <v>0</v>
      </c>
      <c r="Z210" s="37">
        <v>0</v>
      </c>
      <c r="AA210" s="36">
        <v>0</v>
      </c>
    </row>
    <row r="211" spans="1:27" ht="15.75">
      <c r="A211" s="34" t="s">
        <v>148</v>
      </c>
      <c r="B211" s="35" t="s">
        <v>15</v>
      </c>
      <c r="C211" s="35" t="s">
        <v>292</v>
      </c>
      <c r="D211" s="35" t="s">
        <v>237</v>
      </c>
      <c r="E211" s="35" t="s">
        <v>180</v>
      </c>
      <c r="F211" s="35" t="s">
        <v>137</v>
      </c>
      <c r="G211" s="40">
        <v>1381558.21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1381558.21</v>
      </c>
      <c r="V211" s="39">
        <f t="shared" si="3"/>
        <v>100</v>
      </c>
      <c r="W211" s="36">
        <v>0</v>
      </c>
      <c r="X211" s="37">
        <v>0</v>
      </c>
      <c r="Y211" s="36">
        <v>0</v>
      </c>
      <c r="Z211" s="37">
        <v>0</v>
      </c>
      <c r="AA211" s="36">
        <v>0</v>
      </c>
    </row>
    <row r="212" spans="1:27" ht="25.5">
      <c r="A212" s="34" t="s">
        <v>167</v>
      </c>
      <c r="B212" s="35" t="s">
        <v>15</v>
      </c>
      <c r="C212" s="35" t="s">
        <v>292</v>
      </c>
      <c r="D212" s="35" t="s">
        <v>237</v>
      </c>
      <c r="E212" s="35" t="s">
        <v>180</v>
      </c>
      <c r="F212" s="35" t="s">
        <v>168</v>
      </c>
      <c r="G212" s="40">
        <v>1381558.21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1381558.21</v>
      </c>
      <c r="V212" s="39">
        <f t="shared" si="3"/>
        <v>100</v>
      </c>
      <c r="W212" s="36">
        <v>0</v>
      </c>
      <c r="X212" s="37">
        <v>0</v>
      </c>
      <c r="Y212" s="36">
        <v>0</v>
      </c>
      <c r="Z212" s="37">
        <v>0</v>
      </c>
      <c r="AA212" s="36">
        <v>0</v>
      </c>
    </row>
    <row r="213" spans="1:27" ht="15.75">
      <c r="A213" s="34" t="s">
        <v>297</v>
      </c>
      <c r="B213" s="35" t="s">
        <v>15</v>
      </c>
      <c r="C213" s="35" t="s">
        <v>298</v>
      </c>
      <c r="D213" s="35" t="s">
        <v>138</v>
      </c>
      <c r="E213" s="35" t="s">
        <v>137</v>
      </c>
      <c r="F213" s="35" t="s">
        <v>137</v>
      </c>
      <c r="G213" s="39">
        <v>903270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639214.38</v>
      </c>
      <c r="U213" s="39">
        <v>903270</v>
      </c>
      <c r="V213" s="39">
        <f t="shared" si="3"/>
        <v>100</v>
      </c>
      <c r="W213" s="36">
        <v>0</v>
      </c>
      <c r="X213" s="37">
        <v>0.70766700986416</v>
      </c>
      <c r="Y213" s="36">
        <v>0</v>
      </c>
      <c r="Z213" s="37">
        <v>0</v>
      </c>
      <c r="AA213" s="36">
        <v>0</v>
      </c>
    </row>
    <row r="214" spans="1:27" ht="25.5">
      <c r="A214" s="34" t="s">
        <v>299</v>
      </c>
      <c r="B214" s="35" t="s">
        <v>15</v>
      </c>
      <c r="C214" s="35" t="s">
        <v>300</v>
      </c>
      <c r="D214" s="35" t="s">
        <v>138</v>
      </c>
      <c r="E214" s="35" t="s">
        <v>137</v>
      </c>
      <c r="F214" s="35" t="s">
        <v>137</v>
      </c>
      <c r="G214" s="40">
        <v>903270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639214.38</v>
      </c>
      <c r="U214" s="40">
        <v>903270</v>
      </c>
      <c r="V214" s="39">
        <f t="shared" si="3"/>
        <v>100</v>
      </c>
      <c r="W214" s="36">
        <v>0</v>
      </c>
      <c r="X214" s="37">
        <v>0.70766700986416</v>
      </c>
      <c r="Y214" s="36">
        <v>0</v>
      </c>
      <c r="Z214" s="37">
        <v>0</v>
      </c>
      <c r="AA214" s="36">
        <v>0</v>
      </c>
    </row>
    <row r="215" spans="1:27" ht="15.75">
      <c r="A215" s="34" t="s">
        <v>301</v>
      </c>
      <c r="B215" s="35" t="s">
        <v>15</v>
      </c>
      <c r="C215" s="35" t="s">
        <v>300</v>
      </c>
      <c r="D215" s="35" t="s">
        <v>302</v>
      </c>
      <c r="E215" s="35" t="s">
        <v>137</v>
      </c>
      <c r="F215" s="35" t="s">
        <v>137</v>
      </c>
      <c r="G215" s="40">
        <v>903270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639214.38</v>
      </c>
      <c r="U215" s="40">
        <v>903270</v>
      </c>
      <c r="V215" s="39">
        <f t="shared" si="3"/>
        <v>100</v>
      </c>
      <c r="W215" s="36">
        <v>0</v>
      </c>
      <c r="X215" s="37">
        <v>0.70766700986416</v>
      </c>
      <c r="Y215" s="36">
        <v>0</v>
      </c>
      <c r="Z215" s="37">
        <v>0</v>
      </c>
      <c r="AA215" s="36">
        <v>0</v>
      </c>
    </row>
    <row r="216" spans="1:27" ht="63.75">
      <c r="A216" s="34" t="s">
        <v>295</v>
      </c>
      <c r="B216" s="35" t="s">
        <v>15</v>
      </c>
      <c r="C216" s="35" t="s">
        <v>300</v>
      </c>
      <c r="D216" s="35" t="s">
        <v>302</v>
      </c>
      <c r="E216" s="35" t="s">
        <v>296</v>
      </c>
      <c r="F216" s="35" t="s">
        <v>137</v>
      </c>
      <c r="G216" s="40">
        <v>903270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639214.38</v>
      </c>
      <c r="U216" s="40">
        <v>903270</v>
      </c>
      <c r="V216" s="39">
        <f t="shared" si="3"/>
        <v>100</v>
      </c>
      <c r="W216" s="36">
        <v>0</v>
      </c>
      <c r="X216" s="37">
        <v>0.70766700986416</v>
      </c>
      <c r="Y216" s="36">
        <v>0</v>
      </c>
      <c r="Z216" s="37">
        <v>0</v>
      </c>
      <c r="AA216" s="36">
        <v>0</v>
      </c>
    </row>
    <row r="217" spans="1:27" ht="15.75">
      <c r="A217" s="34" t="s">
        <v>148</v>
      </c>
      <c r="B217" s="35" t="s">
        <v>15</v>
      </c>
      <c r="C217" s="35" t="s">
        <v>300</v>
      </c>
      <c r="D217" s="35" t="s">
        <v>302</v>
      </c>
      <c r="E217" s="35" t="s">
        <v>296</v>
      </c>
      <c r="F217" s="35" t="s">
        <v>137</v>
      </c>
      <c r="G217" s="40">
        <v>903270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639214.38</v>
      </c>
      <c r="U217" s="40">
        <v>903270</v>
      </c>
      <c r="V217" s="39">
        <f t="shared" si="3"/>
        <v>100</v>
      </c>
      <c r="W217" s="36">
        <v>0</v>
      </c>
      <c r="X217" s="37">
        <v>0.70766700986416</v>
      </c>
      <c r="Y217" s="36">
        <v>0</v>
      </c>
      <c r="Z217" s="37">
        <v>0</v>
      </c>
      <c r="AA217" s="36">
        <v>0</v>
      </c>
    </row>
    <row r="218" spans="1:27" ht="38.25">
      <c r="A218" s="34" t="s">
        <v>240</v>
      </c>
      <c r="B218" s="35" t="s">
        <v>15</v>
      </c>
      <c r="C218" s="35" t="s">
        <v>300</v>
      </c>
      <c r="D218" s="35" t="s">
        <v>302</v>
      </c>
      <c r="E218" s="35" t="s">
        <v>296</v>
      </c>
      <c r="F218" s="35" t="s">
        <v>241</v>
      </c>
      <c r="G218" s="40">
        <v>903270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639214.38</v>
      </c>
      <c r="U218" s="40">
        <v>903270</v>
      </c>
      <c r="V218" s="39">
        <f t="shared" si="3"/>
        <v>100</v>
      </c>
      <c r="W218" s="36">
        <v>0</v>
      </c>
      <c r="X218" s="37">
        <v>0.70766700986416</v>
      </c>
      <c r="Y218" s="36">
        <v>0</v>
      </c>
      <c r="Z218" s="37">
        <v>0</v>
      </c>
      <c r="AA218" s="36">
        <v>0</v>
      </c>
    </row>
    <row r="219" spans="1:27" ht="38.25">
      <c r="A219" s="34" t="s">
        <v>303</v>
      </c>
      <c r="B219" s="35" t="s">
        <v>137</v>
      </c>
      <c r="C219" s="35" t="s">
        <v>34</v>
      </c>
      <c r="D219" s="35" t="s">
        <v>138</v>
      </c>
      <c r="E219" s="35" t="s">
        <v>137</v>
      </c>
      <c r="F219" s="35" t="s">
        <v>137</v>
      </c>
      <c r="G219" s="39">
        <v>2722024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1637369.24</v>
      </c>
      <c r="U219" s="39">
        <v>2722024</v>
      </c>
      <c r="V219" s="39">
        <f t="shared" si="3"/>
        <v>100</v>
      </c>
      <c r="W219" s="36">
        <v>0</v>
      </c>
      <c r="X219" s="37">
        <v>0.592133368405275</v>
      </c>
      <c r="Y219" s="36">
        <v>0</v>
      </c>
      <c r="Z219" s="37">
        <v>0</v>
      </c>
      <c r="AA219" s="36">
        <v>0</v>
      </c>
    </row>
    <row r="220" spans="1:27" ht="15.75">
      <c r="A220" s="34" t="s">
        <v>304</v>
      </c>
      <c r="B220" s="35" t="s">
        <v>15</v>
      </c>
      <c r="C220" s="35" t="s">
        <v>305</v>
      </c>
      <c r="D220" s="35" t="s">
        <v>138</v>
      </c>
      <c r="E220" s="35" t="s">
        <v>137</v>
      </c>
      <c r="F220" s="35" t="s">
        <v>137</v>
      </c>
      <c r="G220" s="40">
        <v>2722024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1637369.24</v>
      </c>
      <c r="U220" s="40">
        <v>2722024</v>
      </c>
      <c r="V220" s="39">
        <f t="shared" si="3"/>
        <v>100</v>
      </c>
      <c r="W220" s="36">
        <v>0</v>
      </c>
      <c r="X220" s="37">
        <v>0.592133368405275</v>
      </c>
      <c r="Y220" s="36">
        <v>0</v>
      </c>
      <c r="Z220" s="37">
        <v>0</v>
      </c>
      <c r="AA220" s="36">
        <v>0</v>
      </c>
    </row>
    <row r="221" spans="1:27" ht="15.75">
      <c r="A221" s="34" t="s">
        <v>306</v>
      </c>
      <c r="B221" s="35" t="s">
        <v>15</v>
      </c>
      <c r="C221" s="35" t="s">
        <v>307</v>
      </c>
      <c r="D221" s="35" t="s">
        <v>138</v>
      </c>
      <c r="E221" s="35" t="s">
        <v>137</v>
      </c>
      <c r="F221" s="35" t="s">
        <v>137</v>
      </c>
      <c r="G221" s="40">
        <v>2722024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1637369.24</v>
      </c>
      <c r="U221" s="40">
        <v>2722024</v>
      </c>
      <c r="V221" s="39">
        <f t="shared" si="3"/>
        <v>100</v>
      </c>
      <c r="W221" s="36">
        <v>0</v>
      </c>
      <c r="X221" s="37">
        <v>0.592133368405275</v>
      </c>
      <c r="Y221" s="36">
        <v>0</v>
      </c>
      <c r="Z221" s="37">
        <v>0</v>
      </c>
      <c r="AA221" s="36">
        <v>0</v>
      </c>
    </row>
    <row r="222" spans="1:27" ht="15.75">
      <c r="A222" s="34" t="s">
        <v>308</v>
      </c>
      <c r="B222" s="35" t="s">
        <v>15</v>
      </c>
      <c r="C222" s="35" t="s">
        <v>307</v>
      </c>
      <c r="D222" s="35" t="s">
        <v>309</v>
      </c>
      <c r="E222" s="35" t="s">
        <v>137</v>
      </c>
      <c r="F222" s="35" t="s">
        <v>137</v>
      </c>
      <c r="G222" s="40">
        <v>2722024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1637369.24</v>
      </c>
      <c r="U222" s="40">
        <v>2722024</v>
      </c>
      <c r="V222" s="39">
        <f t="shared" si="3"/>
        <v>100</v>
      </c>
      <c r="W222" s="36">
        <v>0</v>
      </c>
      <c r="X222" s="37">
        <v>0.592133368405275</v>
      </c>
      <c r="Y222" s="36">
        <v>0</v>
      </c>
      <c r="Z222" s="37">
        <v>0</v>
      </c>
      <c r="AA222" s="36">
        <v>0</v>
      </c>
    </row>
    <row r="223" spans="1:27" ht="25.5">
      <c r="A223" s="34" t="s">
        <v>310</v>
      </c>
      <c r="B223" s="35" t="s">
        <v>15</v>
      </c>
      <c r="C223" s="35" t="s">
        <v>307</v>
      </c>
      <c r="D223" s="35" t="s">
        <v>309</v>
      </c>
      <c r="E223" s="35" t="s">
        <v>311</v>
      </c>
      <c r="F223" s="35" t="s">
        <v>137</v>
      </c>
      <c r="G223" s="40">
        <v>2722024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1637369.24</v>
      </c>
      <c r="U223" s="40">
        <v>2722024</v>
      </c>
      <c r="V223" s="39">
        <f t="shared" si="3"/>
        <v>100</v>
      </c>
      <c r="W223" s="36">
        <v>0</v>
      </c>
      <c r="X223" s="37">
        <v>0.592133368405275</v>
      </c>
      <c r="Y223" s="36">
        <v>0</v>
      </c>
      <c r="Z223" s="37">
        <v>0</v>
      </c>
      <c r="AA223" s="36">
        <v>0</v>
      </c>
    </row>
    <row r="224" spans="1:27" ht="15.75">
      <c r="A224" s="34" t="s">
        <v>148</v>
      </c>
      <c r="B224" s="35" t="s">
        <v>15</v>
      </c>
      <c r="C224" s="35" t="s">
        <v>307</v>
      </c>
      <c r="D224" s="35" t="s">
        <v>309</v>
      </c>
      <c r="E224" s="35" t="s">
        <v>311</v>
      </c>
      <c r="F224" s="35" t="s">
        <v>137</v>
      </c>
      <c r="G224" s="40">
        <v>2722024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1637369.24</v>
      </c>
      <c r="U224" s="40">
        <v>2722024</v>
      </c>
      <c r="V224" s="39">
        <f t="shared" si="3"/>
        <v>100</v>
      </c>
      <c r="W224" s="36">
        <v>0</v>
      </c>
      <c r="X224" s="37">
        <v>0.592133368405275</v>
      </c>
      <c r="Y224" s="36">
        <v>0</v>
      </c>
      <c r="Z224" s="37">
        <v>0</v>
      </c>
      <c r="AA224" s="36">
        <v>0</v>
      </c>
    </row>
    <row r="225" spans="1:27" ht="15.75">
      <c r="A225" s="34" t="s">
        <v>155</v>
      </c>
      <c r="B225" s="35" t="s">
        <v>15</v>
      </c>
      <c r="C225" s="35" t="s">
        <v>307</v>
      </c>
      <c r="D225" s="35" t="s">
        <v>309</v>
      </c>
      <c r="E225" s="35" t="s">
        <v>311</v>
      </c>
      <c r="F225" s="35" t="s">
        <v>156</v>
      </c>
      <c r="G225" s="40">
        <v>1435290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890106.34</v>
      </c>
      <c r="U225" s="40">
        <v>1435290</v>
      </c>
      <c r="V225" s="39">
        <f t="shared" si="3"/>
        <v>100</v>
      </c>
      <c r="W225" s="36">
        <v>0</v>
      </c>
      <c r="X225" s="37">
        <v>0.620157835698709</v>
      </c>
      <c r="Y225" s="36">
        <v>0</v>
      </c>
      <c r="Z225" s="37">
        <v>0</v>
      </c>
      <c r="AA225" s="36">
        <v>0</v>
      </c>
    </row>
    <row r="226" spans="1:27" ht="15.75">
      <c r="A226" s="34" t="s">
        <v>157</v>
      </c>
      <c r="B226" s="35" t="s">
        <v>15</v>
      </c>
      <c r="C226" s="35" t="s">
        <v>307</v>
      </c>
      <c r="D226" s="35" t="s">
        <v>309</v>
      </c>
      <c r="E226" s="35" t="s">
        <v>311</v>
      </c>
      <c r="F226" s="35" t="s">
        <v>158</v>
      </c>
      <c r="G226" s="40">
        <v>5000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250</v>
      </c>
      <c r="U226" s="40">
        <v>5000</v>
      </c>
      <c r="V226" s="39">
        <f t="shared" si="3"/>
        <v>100</v>
      </c>
      <c r="W226" s="36">
        <v>0</v>
      </c>
      <c r="X226" s="37">
        <v>0.05</v>
      </c>
      <c r="Y226" s="36">
        <v>0</v>
      </c>
      <c r="Z226" s="37">
        <v>0</v>
      </c>
      <c r="AA226" s="36">
        <v>0</v>
      </c>
    </row>
    <row r="227" spans="1:27" ht="25.5">
      <c r="A227" s="34" t="s">
        <v>159</v>
      </c>
      <c r="B227" s="35" t="s">
        <v>15</v>
      </c>
      <c r="C227" s="35" t="s">
        <v>307</v>
      </c>
      <c r="D227" s="35" t="s">
        <v>309</v>
      </c>
      <c r="E227" s="35" t="s">
        <v>311</v>
      </c>
      <c r="F227" s="35" t="s">
        <v>160</v>
      </c>
      <c r="G227" s="40">
        <v>339836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267045.65</v>
      </c>
      <c r="U227" s="40">
        <v>339836</v>
      </c>
      <c r="V227" s="39">
        <f t="shared" si="3"/>
        <v>100</v>
      </c>
      <c r="W227" s="36">
        <v>0</v>
      </c>
      <c r="X227" s="37">
        <v>0.785807418872633</v>
      </c>
      <c r="Y227" s="36">
        <v>0</v>
      </c>
      <c r="Z227" s="37">
        <v>0</v>
      </c>
      <c r="AA227" s="36">
        <v>0</v>
      </c>
    </row>
    <row r="228" spans="1:27" ht="15.75">
      <c r="A228" s="34" t="s">
        <v>161</v>
      </c>
      <c r="B228" s="35" t="s">
        <v>15</v>
      </c>
      <c r="C228" s="35" t="s">
        <v>307</v>
      </c>
      <c r="D228" s="35" t="s">
        <v>309</v>
      </c>
      <c r="E228" s="35" t="s">
        <v>311</v>
      </c>
      <c r="F228" s="35" t="s">
        <v>162</v>
      </c>
      <c r="G228" s="40">
        <v>13215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7227.48</v>
      </c>
      <c r="U228" s="40">
        <v>13215</v>
      </c>
      <c r="V228" s="39">
        <f t="shared" si="3"/>
        <v>100</v>
      </c>
      <c r="W228" s="36">
        <v>0</v>
      </c>
      <c r="X228" s="37">
        <v>0.546914869466515</v>
      </c>
      <c r="Y228" s="36">
        <v>0</v>
      </c>
      <c r="Z228" s="37">
        <v>0</v>
      </c>
      <c r="AA228" s="36">
        <v>0</v>
      </c>
    </row>
    <row r="229" spans="1:27" ht="15.75">
      <c r="A229" s="34" t="s">
        <v>163</v>
      </c>
      <c r="B229" s="35" t="s">
        <v>15</v>
      </c>
      <c r="C229" s="35" t="s">
        <v>307</v>
      </c>
      <c r="D229" s="35" t="s">
        <v>309</v>
      </c>
      <c r="E229" s="35" t="s">
        <v>311</v>
      </c>
      <c r="F229" s="35" t="s">
        <v>164</v>
      </c>
      <c r="G229" s="40">
        <v>20000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10449.31</v>
      </c>
      <c r="U229" s="40">
        <v>20000</v>
      </c>
      <c r="V229" s="39">
        <f t="shared" si="3"/>
        <v>100</v>
      </c>
      <c r="W229" s="36">
        <v>0</v>
      </c>
      <c r="X229" s="37">
        <v>0.5224655</v>
      </c>
      <c r="Y229" s="36">
        <v>0</v>
      </c>
      <c r="Z229" s="37">
        <v>0</v>
      </c>
      <c r="AA229" s="36">
        <v>0</v>
      </c>
    </row>
    <row r="230" spans="1:27" ht="15.75">
      <c r="A230" s="34" t="s">
        <v>165</v>
      </c>
      <c r="B230" s="35" t="s">
        <v>15</v>
      </c>
      <c r="C230" s="35" t="s">
        <v>307</v>
      </c>
      <c r="D230" s="35" t="s">
        <v>309</v>
      </c>
      <c r="E230" s="35" t="s">
        <v>311</v>
      </c>
      <c r="F230" s="35" t="s">
        <v>166</v>
      </c>
      <c r="G230" s="40">
        <v>174405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63387.23</v>
      </c>
      <c r="U230" s="40">
        <v>174405</v>
      </c>
      <c r="V230" s="39">
        <f t="shared" si="3"/>
        <v>100</v>
      </c>
      <c r="W230" s="36">
        <v>0</v>
      </c>
      <c r="X230" s="37">
        <v>0.363448467647143</v>
      </c>
      <c r="Y230" s="36">
        <v>0</v>
      </c>
      <c r="Z230" s="37">
        <v>0</v>
      </c>
      <c r="AA230" s="36">
        <v>0</v>
      </c>
    </row>
    <row r="231" spans="1:27" ht="25.5">
      <c r="A231" s="34" t="s">
        <v>167</v>
      </c>
      <c r="B231" s="35" t="s">
        <v>15</v>
      </c>
      <c r="C231" s="35" t="s">
        <v>307</v>
      </c>
      <c r="D231" s="35" t="s">
        <v>309</v>
      </c>
      <c r="E231" s="35" t="s">
        <v>311</v>
      </c>
      <c r="F231" s="35" t="s">
        <v>168</v>
      </c>
      <c r="G231" s="40">
        <v>79984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49000.62</v>
      </c>
      <c r="U231" s="40">
        <v>79984</v>
      </c>
      <c r="V231" s="39">
        <f t="shared" si="3"/>
        <v>100</v>
      </c>
      <c r="W231" s="36">
        <v>0</v>
      </c>
      <c r="X231" s="37">
        <v>0.612630276055211</v>
      </c>
      <c r="Y231" s="36">
        <v>0</v>
      </c>
      <c r="Z231" s="37">
        <v>0</v>
      </c>
      <c r="AA231" s="36">
        <v>0</v>
      </c>
    </row>
    <row r="232" spans="1:27" ht="15.75">
      <c r="A232" s="34" t="s">
        <v>149</v>
      </c>
      <c r="B232" s="35" t="s">
        <v>15</v>
      </c>
      <c r="C232" s="35" t="s">
        <v>307</v>
      </c>
      <c r="D232" s="35" t="s">
        <v>309</v>
      </c>
      <c r="E232" s="35" t="s">
        <v>311</v>
      </c>
      <c r="F232" s="35" t="s">
        <v>150</v>
      </c>
      <c r="G232" s="40">
        <v>470675.55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231732.01</v>
      </c>
      <c r="U232" s="40">
        <v>470675.55</v>
      </c>
      <c r="V232" s="39">
        <f t="shared" si="3"/>
        <v>100</v>
      </c>
      <c r="W232" s="36">
        <v>0</v>
      </c>
      <c r="X232" s="37">
        <v>0.438017249886891</v>
      </c>
      <c r="Y232" s="36">
        <v>0</v>
      </c>
      <c r="Z232" s="37">
        <v>0</v>
      </c>
      <c r="AA232" s="36">
        <v>0</v>
      </c>
    </row>
    <row r="233" spans="1:27" ht="15.75">
      <c r="A233" s="34" t="s">
        <v>169</v>
      </c>
      <c r="B233" s="35" t="s">
        <v>15</v>
      </c>
      <c r="C233" s="35" t="s">
        <v>307</v>
      </c>
      <c r="D233" s="35" t="s">
        <v>309</v>
      </c>
      <c r="E233" s="35" t="s">
        <v>311</v>
      </c>
      <c r="F233" s="35" t="s">
        <v>170</v>
      </c>
      <c r="G233" s="40">
        <v>39600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24622.15</v>
      </c>
      <c r="U233" s="40">
        <v>39600</v>
      </c>
      <c r="V233" s="39">
        <f t="shared" si="3"/>
        <v>100</v>
      </c>
      <c r="W233" s="36">
        <v>0</v>
      </c>
      <c r="X233" s="37">
        <v>0.621771464646465</v>
      </c>
      <c r="Y233" s="36">
        <v>0</v>
      </c>
      <c r="Z233" s="37">
        <v>0</v>
      </c>
      <c r="AA233" s="36">
        <v>0</v>
      </c>
    </row>
    <row r="234" spans="1:27" ht="25.5">
      <c r="A234" s="34" t="s">
        <v>171</v>
      </c>
      <c r="B234" s="35" t="s">
        <v>15</v>
      </c>
      <c r="C234" s="35" t="s">
        <v>307</v>
      </c>
      <c r="D234" s="35" t="s">
        <v>309</v>
      </c>
      <c r="E234" s="35" t="s">
        <v>311</v>
      </c>
      <c r="F234" s="35" t="s">
        <v>172</v>
      </c>
      <c r="G234" s="40">
        <v>94956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60500</v>
      </c>
      <c r="U234" s="40">
        <v>94956</v>
      </c>
      <c r="V234" s="39">
        <f t="shared" si="3"/>
        <v>100</v>
      </c>
      <c r="W234" s="36">
        <v>0</v>
      </c>
      <c r="X234" s="37">
        <v>0.637137200387548</v>
      </c>
      <c r="Y234" s="36">
        <v>0</v>
      </c>
      <c r="Z234" s="37">
        <v>0</v>
      </c>
      <c r="AA234" s="36">
        <v>0</v>
      </c>
    </row>
    <row r="235" spans="1:27" ht="25.5">
      <c r="A235" s="34" t="s">
        <v>151</v>
      </c>
      <c r="B235" s="35" t="s">
        <v>15</v>
      </c>
      <c r="C235" s="35" t="s">
        <v>307</v>
      </c>
      <c r="D235" s="35" t="s">
        <v>309</v>
      </c>
      <c r="E235" s="35" t="s">
        <v>311</v>
      </c>
      <c r="F235" s="35" t="s">
        <v>152</v>
      </c>
      <c r="G235" s="40">
        <v>49062.45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33048.45</v>
      </c>
      <c r="U235" s="40">
        <v>49062.45</v>
      </c>
      <c r="V235" s="39">
        <f t="shared" si="3"/>
        <v>100</v>
      </c>
      <c r="W235" s="36">
        <v>0</v>
      </c>
      <c r="X235" s="37">
        <v>0.673599667362718</v>
      </c>
      <c r="Y235" s="36">
        <v>0</v>
      </c>
      <c r="Z235" s="37">
        <v>0</v>
      </c>
      <c r="AA235" s="36">
        <v>0</v>
      </c>
    </row>
    <row r="236" spans="1:27" ht="51">
      <c r="A236" s="34" t="s">
        <v>312</v>
      </c>
      <c r="B236" s="35" t="s">
        <v>137</v>
      </c>
      <c r="C236" s="35" t="s">
        <v>34</v>
      </c>
      <c r="D236" s="35" t="s">
        <v>138</v>
      </c>
      <c r="E236" s="35" t="s">
        <v>137</v>
      </c>
      <c r="F236" s="35" t="s">
        <v>137</v>
      </c>
      <c r="G236" s="39">
        <v>6143324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4254325.82</v>
      </c>
      <c r="U236" s="39">
        <v>6143324</v>
      </c>
      <c r="V236" s="39">
        <f t="shared" si="3"/>
        <v>100</v>
      </c>
      <c r="W236" s="36">
        <v>0</v>
      </c>
      <c r="X236" s="37">
        <v>0.673678708790225</v>
      </c>
      <c r="Y236" s="36">
        <v>0</v>
      </c>
      <c r="Z236" s="37">
        <v>0</v>
      </c>
      <c r="AA236" s="36">
        <v>0</v>
      </c>
    </row>
    <row r="237" spans="1:27" ht="15.75">
      <c r="A237" s="34" t="s">
        <v>304</v>
      </c>
      <c r="B237" s="35" t="s">
        <v>15</v>
      </c>
      <c r="C237" s="35" t="s">
        <v>305</v>
      </c>
      <c r="D237" s="35" t="s">
        <v>138</v>
      </c>
      <c r="E237" s="35" t="s">
        <v>137</v>
      </c>
      <c r="F237" s="35" t="s">
        <v>137</v>
      </c>
      <c r="G237" s="40">
        <v>6143324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4254325.82</v>
      </c>
      <c r="U237" s="40">
        <v>6143324</v>
      </c>
      <c r="V237" s="39">
        <f t="shared" si="3"/>
        <v>100</v>
      </c>
      <c r="W237" s="36">
        <v>0</v>
      </c>
      <c r="X237" s="37">
        <v>0.673678708790225</v>
      </c>
      <c r="Y237" s="36">
        <v>0</v>
      </c>
      <c r="Z237" s="37">
        <v>0</v>
      </c>
      <c r="AA237" s="36">
        <v>0</v>
      </c>
    </row>
    <row r="238" spans="1:27" ht="15.75">
      <c r="A238" s="34" t="s">
        <v>306</v>
      </c>
      <c r="B238" s="35" t="s">
        <v>15</v>
      </c>
      <c r="C238" s="35" t="s">
        <v>307</v>
      </c>
      <c r="D238" s="35" t="s">
        <v>138</v>
      </c>
      <c r="E238" s="35" t="s">
        <v>137</v>
      </c>
      <c r="F238" s="35" t="s">
        <v>137</v>
      </c>
      <c r="G238" s="40">
        <v>6143324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4254325.82</v>
      </c>
      <c r="U238" s="40">
        <v>6143324</v>
      </c>
      <c r="V238" s="39">
        <f t="shared" si="3"/>
        <v>100</v>
      </c>
      <c r="W238" s="36">
        <v>0</v>
      </c>
      <c r="X238" s="37">
        <v>0.673678708790225</v>
      </c>
      <c r="Y238" s="36">
        <v>0</v>
      </c>
      <c r="Z238" s="37">
        <v>0</v>
      </c>
      <c r="AA238" s="36">
        <v>0</v>
      </c>
    </row>
    <row r="239" spans="1:27" ht="38.25">
      <c r="A239" s="34" t="s">
        <v>313</v>
      </c>
      <c r="B239" s="35" t="s">
        <v>15</v>
      </c>
      <c r="C239" s="35" t="s">
        <v>307</v>
      </c>
      <c r="D239" s="35" t="s">
        <v>314</v>
      </c>
      <c r="E239" s="35" t="s">
        <v>137</v>
      </c>
      <c r="F239" s="35" t="s">
        <v>137</v>
      </c>
      <c r="G239" s="40">
        <v>6143324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4254325.82</v>
      </c>
      <c r="U239" s="40">
        <v>6143324</v>
      </c>
      <c r="V239" s="39">
        <f t="shared" si="3"/>
        <v>100</v>
      </c>
      <c r="W239" s="36">
        <v>0</v>
      </c>
      <c r="X239" s="37">
        <v>0.673678708790225</v>
      </c>
      <c r="Y239" s="36">
        <v>0</v>
      </c>
      <c r="Z239" s="37">
        <v>0</v>
      </c>
      <c r="AA239" s="36">
        <v>0</v>
      </c>
    </row>
    <row r="240" spans="1:27" ht="25.5">
      <c r="A240" s="34" t="s">
        <v>310</v>
      </c>
      <c r="B240" s="35" t="s">
        <v>15</v>
      </c>
      <c r="C240" s="35" t="s">
        <v>307</v>
      </c>
      <c r="D240" s="35" t="s">
        <v>314</v>
      </c>
      <c r="E240" s="35" t="s">
        <v>311</v>
      </c>
      <c r="F240" s="35" t="s">
        <v>137</v>
      </c>
      <c r="G240" s="40">
        <v>6143324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4254325.82</v>
      </c>
      <c r="U240" s="40">
        <v>6143324</v>
      </c>
      <c r="V240" s="39">
        <f t="shared" si="3"/>
        <v>100</v>
      </c>
      <c r="W240" s="36">
        <v>0</v>
      </c>
      <c r="X240" s="37">
        <v>0.673678708790225</v>
      </c>
      <c r="Y240" s="36">
        <v>0</v>
      </c>
      <c r="Z240" s="37">
        <v>0</v>
      </c>
      <c r="AA240" s="36">
        <v>0</v>
      </c>
    </row>
    <row r="241" spans="1:27" ht="15.75">
      <c r="A241" s="34" t="s">
        <v>148</v>
      </c>
      <c r="B241" s="35" t="s">
        <v>15</v>
      </c>
      <c r="C241" s="35" t="s">
        <v>307</v>
      </c>
      <c r="D241" s="35" t="s">
        <v>314</v>
      </c>
      <c r="E241" s="35" t="s">
        <v>311</v>
      </c>
      <c r="F241" s="35" t="s">
        <v>137</v>
      </c>
      <c r="G241" s="40">
        <v>6143324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4254325.82</v>
      </c>
      <c r="U241" s="40">
        <v>6143324</v>
      </c>
      <c r="V241" s="39">
        <f t="shared" si="3"/>
        <v>100</v>
      </c>
      <c r="W241" s="36">
        <v>0</v>
      </c>
      <c r="X241" s="37">
        <v>0.673678708790225</v>
      </c>
      <c r="Y241" s="36">
        <v>0</v>
      </c>
      <c r="Z241" s="37">
        <v>0</v>
      </c>
      <c r="AA241" s="36">
        <v>0</v>
      </c>
    </row>
    <row r="242" spans="1:27" ht="15.75">
      <c r="A242" s="34" t="s">
        <v>155</v>
      </c>
      <c r="B242" s="35" t="s">
        <v>15</v>
      </c>
      <c r="C242" s="35" t="s">
        <v>307</v>
      </c>
      <c r="D242" s="35" t="s">
        <v>314</v>
      </c>
      <c r="E242" s="35" t="s">
        <v>311</v>
      </c>
      <c r="F242" s="35" t="s">
        <v>156</v>
      </c>
      <c r="G242" s="40">
        <v>2432118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1798557.43</v>
      </c>
      <c r="U242" s="40">
        <v>2432118</v>
      </c>
      <c r="V242" s="39">
        <f t="shared" si="3"/>
        <v>100</v>
      </c>
      <c r="W242" s="36">
        <v>0</v>
      </c>
      <c r="X242" s="37">
        <v>0.739502536472326</v>
      </c>
      <c r="Y242" s="36">
        <v>0</v>
      </c>
      <c r="Z242" s="37">
        <v>0</v>
      </c>
      <c r="AA242" s="36">
        <v>0</v>
      </c>
    </row>
    <row r="243" spans="1:27" ht="15.75">
      <c r="A243" s="34" t="s">
        <v>157</v>
      </c>
      <c r="B243" s="35" t="s">
        <v>15</v>
      </c>
      <c r="C243" s="35" t="s">
        <v>307</v>
      </c>
      <c r="D243" s="35" t="s">
        <v>314</v>
      </c>
      <c r="E243" s="35" t="s">
        <v>311</v>
      </c>
      <c r="F243" s="35" t="s">
        <v>158</v>
      </c>
      <c r="G243" s="40">
        <v>1800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150</v>
      </c>
      <c r="U243" s="40">
        <v>1800</v>
      </c>
      <c r="V243" s="39">
        <f t="shared" si="3"/>
        <v>100</v>
      </c>
      <c r="W243" s="36">
        <v>0</v>
      </c>
      <c r="X243" s="37">
        <v>0.0833333333333333</v>
      </c>
      <c r="Y243" s="36">
        <v>0</v>
      </c>
      <c r="Z243" s="37">
        <v>0</v>
      </c>
      <c r="AA243" s="36">
        <v>0</v>
      </c>
    </row>
    <row r="244" spans="1:27" ht="25.5">
      <c r="A244" s="34" t="s">
        <v>159</v>
      </c>
      <c r="B244" s="35" t="s">
        <v>15</v>
      </c>
      <c r="C244" s="35" t="s">
        <v>307</v>
      </c>
      <c r="D244" s="35" t="s">
        <v>314</v>
      </c>
      <c r="E244" s="35" t="s">
        <v>311</v>
      </c>
      <c r="F244" s="35" t="s">
        <v>160</v>
      </c>
      <c r="G244" s="40">
        <v>709171.37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518927.4</v>
      </c>
      <c r="U244" s="40">
        <v>709171.37</v>
      </c>
      <c r="V244" s="39">
        <f t="shared" si="3"/>
        <v>100</v>
      </c>
      <c r="W244" s="36">
        <v>0</v>
      </c>
      <c r="X244" s="37">
        <v>0.731737661659974</v>
      </c>
      <c r="Y244" s="36">
        <v>0</v>
      </c>
      <c r="Z244" s="37">
        <v>0</v>
      </c>
      <c r="AA244" s="36">
        <v>0</v>
      </c>
    </row>
    <row r="245" spans="1:27" ht="15.75">
      <c r="A245" s="34" t="s">
        <v>161</v>
      </c>
      <c r="B245" s="35" t="s">
        <v>15</v>
      </c>
      <c r="C245" s="35" t="s">
        <v>307</v>
      </c>
      <c r="D245" s="35" t="s">
        <v>314</v>
      </c>
      <c r="E245" s="35" t="s">
        <v>311</v>
      </c>
      <c r="F245" s="35" t="s">
        <v>162</v>
      </c>
      <c r="G245" s="40">
        <v>17400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7924.53</v>
      </c>
      <c r="U245" s="40">
        <v>17400</v>
      </c>
      <c r="V245" s="39">
        <f t="shared" si="3"/>
        <v>100</v>
      </c>
      <c r="W245" s="36">
        <v>0</v>
      </c>
      <c r="X245" s="37">
        <v>0.455431609195402</v>
      </c>
      <c r="Y245" s="36">
        <v>0</v>
      </c>
      <c r="Z245" s="37">
        <v>0</v>
      </c>
      <c r="AA245" s="36">
        <v>0</v>
      </c>
    </row>
    <row r="246" spans="1:27" ht="15.75">
      <c r="A246" s="34" t="s">
        <v>163</v>
      </c>
      <c r="B246" s="35" t="s">
        <v>15</v>
      </c>
      <c r="C246" s="35" t="s">
        <v>307</v>
      </c>
      <c r="D246" s="35" t="s">
        <v>314</v>
      </c>
      <c r="E246" s="35" t="s">
        <v>311</v>
      </c>
      <c r="F246" s="35" t="s">
        <v>164</v>
      </c>
      <c r="G246" s="40">
        <v>140328.63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140328.63</v>
      </c>
      <c r="U246" s="40">
        <v>140328.63</v>
      </c>
      <c r="V246" s="39">
        <f t="shared" si="3"/>
        <v>100</v>
      </c>
      <c r="W246" s="36">
        <v>0</v>
      </c>
      <c r="X246" s="37">
        <v>1</v>
      </c>
      <c r="Y246" s="36">
        <v>0</v>
      </c>
      <c r="Z246" s="37">
        <v>0</v>
      </c>
      <c r="AA246" s="36">
        <v>0</v>
      </c>
    </row>
    <row r="247" spans="1:27" ht="15.75">
      <c r="A247" s="34" t="s">
        <v>165</v>
      </c>
      <c r="B247" s="35" t="s">
        <v>15</v>
      </c>
      <c r="C247" s="35" t="s">
        <v>307</v>
      </c>
      <c r="D247" s="35" t="s">
        <v>314</v>
      </c>
      <c r="E247" s="35" t="s">
        <v>311</v>
      </c>
      <c r="F247" s="35" t="s">
        <v>166</v>
      </c>
      <c r="G247" s="40">
        <v>549383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238882.76</v>
      </c>
      <c r="U247" s="40">
        <v>549383</v>
      </c>
      <c r="V247" s="39">
        <f t="shared" si="3"/>
        <v>100</v>
      </c>
      <c r="W247" s="36">
        <v>0</v>
      </c>
      <c r="X247" s="37">
        <v>0.224221608604562</v>
      </c>
      <c r="Y247" s="36">
        <v>0</v>
      </c>
      <c r="Z247" s="37">
        <v>0</v>
      </c>
      <c r="AA247" s="36">
        <v>0</v>
      </c>
    </row>
    <row r="248" spans="1:27" ht="25.5">
      <c r="A248" s="34" t="s">
        <v>315</v>
      </c>
      <c r="B248" s="35" t="s">
        <v>15</v>
      </c>
      <c r="C248" s="35" t="s">
        <v>307</v>
      </c>
      <c r="D248" s="35" t="s">
        <v>314</v>
      </c>
      <c r="E248" s="35" t="s">
        <v>311</v>
      </c>
      <c r="F248" s="35" t="s">
        <v>316</v>
      </c>
      <c r="G248" s="40">
        <v>50000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50000</v>
      </c>
      <c r="V248" s="39">
        <f t="shared" si="3"/>
        <v>100</v>
      </c>
      <c r="W248" s="36">
        <v>0</v>
      </c>
      <c r="X248" s="37">
        <v>0</v>
      </c>
      <c r="Y248" s="36">
        <v>0</v>
      </c>
      <c r="Z248" s="37">
        <v>0</v>
      </c>
      <c r="AA248" s="36">
        <v>0</v>
      </c>
    </row>
    <row r="249" spans="1:27" ht="25.5">
      <c r="A249" s="34" t="s">
        <v>167</v>
      </c>
      <c r="B249" s="35" t="s">
        <v>15</v>
      </c>
      <c r="C249" s="35" t="s">
        <v>307</v>
      </c>
      <c r="D249" s="35" t="s">
        <v>314</v>
      </c>
      <c r="E249" s="35" t="s">
        <v>311</v>
      </c>
      <c r="F249" s="35" t="s">
        <v>168</v>
      </c>
      <c r="G249" s="40">
        <v>197274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162565.8</v>
      </c>
      <c r="U249" s="40">
        <v>197274</v>
      </c>
      <c r="V249" s="39">
        <f t="shared" si="3"/>
        <v>100</v>
      </c>
      <c r="W249" s="36">
        <v>0</v>
      </c>
      <c r="X249" s="37">
        <v>0.824060950758843</v>
      </c>
      <c r="Y249" s="36">
        <v>0</v>
      </c>
      <c r="Z249" s="37">
        <v>0</v>
      </c>
      <c r="AA249" s="36">
        <v>0</v>
      </c>
    </row>
    <row r="250" spans="1:27" ht="15.75">
      <c r="A250" s="34" t="s">
        <v>149</v>
      </c>
      <c r="B250" s="35" t="s">
        <v>15</v>
      </c>
      <c r="C250" s="35" t="s">
        <v>307</v>
      </c>
      <c r="D250" s="35" t="s">
        <v>314</v>
      </c>
      <c r="E250" s="35" t="s">
        <v>311</v>
      </c>
      <c r="F250" s="35" t="s">
        <v>150</v>
      </c>
      <c r="G250" s="40">
        <v>1179000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577385.3</v>
      </c>
      <c r="U250" s="40">
        <v>1179000</v>
      </c>
      <c r="V250" s="39">
        <f t="shared" si="3"/>
        <v>100</v>
      </c>
      <c r="W250" s="36">
        <v>0</v>
      </c>
      <c r="X250" s="37">
        <v>0.4897245971162</v>
      </c>
      <c r="Y250" s="36">
        <v>0</v>
      </c>
      <c r="Z250" s="37">
        <v>0</v>
      </c>
      <c r="AA250" s="36">
        <v>0</v>
      </c>
    </row>
    <row r="251" spans="1:27" ht="15.75">
      <c r="A251" s="34" t="s">
        <v>169</v>
      </c>
      <c r="B251" s="35" t="s">
        <v>15</v>
      </c>
      <c r="C251" s="35" t="s">
        <v>307</v>
      </c>
      <c r="D251" s="35" t="s">
        <v>314</v>
      </c>
      <c r="E251" s="35" t="s">
        <v>311</v>
      </c>
      <c r="F251" s="35" t="s">
        <v>170</v>
      </c>
      <c r="G251" s="40">
        <v>247952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247111.97</v>
      </c>
      <c r="U251" s="40">
        <v>247952</v>
      </c>
      <c r="V251" s="39">
        <f t="shared" si="3"/>
        <v>100</v>
      </c>
      <c r="W251" s="36">
        <v>0</v>
      </c>
      <c r="X251" s="37">
        <v>0.996612126540621</v>
      </c>
      <c r="Y251" s="36">
        <v>0</v>
      </c>
      <c r="Z251" s="37">
        <v>0</v>
      </c>
      <c r="AA251" s="36">
        <v>0</v>
      </c>
    </row>
    <row r="252" spans="1:27" ht="25.5">
      <c r="A252" s="34" t="s">
        <v>171</v>
      </c>
      <c r="B252" s="35" t="s">
        <v>15</v>
      </c>
      <c r="C252" s="35" t="s">
        <v>307</v>
      </c>
      <c r="D252" s="35" t="s">
        <v>314</v>
      </c>
      <c r="E252" s="35" t="s">
        <v>311</v>
      </c>
      <c r="F252" s="35" t="s">
        <v>172</v>
      </c>
      <c r="G252" s="40">
        <v>150000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103130</v>
      </c>
      <c r="U252" s="40">
        <v>150000</v>
      </c>
      <c r="V252" s="39">
        <f t="shared" si="3"/>
        <v>100</v>
      </c>
      <c r="W252" s="36">
        <v>0</v>
      </c>
      <c r="X252" s="37">
        <v>0.687533333333333</v>
      </c>
      <c r="Y252" s="36">
        <v>0</v>
      </c>
      <c r="Z252" s="37">
        <v>0</v>
      </c>
      <c r="AA252" s="36">
        <v>0</v>
      </c>
    </row>
    <row r="253" spans="1:27" ht="25.5">
      <c r="A253" s="34" t="s">
        <v>151</v>
      </c>
      <c r="B253" s="35" t="s">
        <v>15</v>
      </c>
      <c r="C253" s="35" t="s">
        <v>307</v>
      </c>
      <c r="D253" s="35" t="s">
        <v>314</v>
      </c>
      <c r="E253" s="35" t="s">
        <v>311</v>
      </c>
      <c r="F253" s="35" t="s">
        <v>152</v>
      </c>
      <c r="G253" s="40">
        <v>468897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459362</v>
      </c>
      <c r="U253" s="40">
        <v>468897</v>
      </c>
      <c r="V253" s="39">
        <f t="shared" si="3"/>
        <v>100</v>
      </c>
      <c r="W253" s="36">
        <v>0</v>
      </c>
      <c r="X253" s="37">
        <v>0.97966504370896</v>
      </c>
      <c r="Y253" s="36">
        <v>0</v>
      </c>
      <c r="Z253" s="37">
        <v>0</v>
      </c>
      <c r="AA253" s="36">
        <v>0</v>
      </c>
    </row>
  </sheetData>
  <mergeCells count="2">
    <mergeCell ref="A2:AA2"/>
    <mergeCell ref="A1:V1"/>
  </mergeCells>
  <printOptions/>
  <pageMargins left="0.16" right="0.15" top="0.16" bottom="0.16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 Н.Е.</cp:lastModifiedBy>
  <cp:lastPrinted>2012-11-14T11:06:45Z</cp:lastPrinted>
  <dcterms:created xsi:type="dcterms:W3CDTF">2011-08-29T04:45:10Z</dcterms:created>
  <dcterms:modified xsi:type="dcterms:W3CDTF">2012-11-14T11:06:53Z</dcterms:modified>
  <cp:category/>
  <cp:version/>
  <cp:contentType/>
  <cp:contentStatus/>
</cp:coreProperties>
</file>